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8" tabRatio="677" activeTab="3"/>
  </bookViews>
  <sheets>
    <sheet name="LISEZ-MOI" sheetId="1" r:id="rId1"/>
    <sheet name="Liste" sheetId="2" state="hidden" r:id="rId2"/>
    <sheet name="Conversions" sheetId="3" state="hidden" r:id="rId3"/>
    <sheet name="Contrôle_DirIPS" sheetId="4" r:id="rId4"/>
    <sheet name="Page de garde" sheetId="5" r:id="rId5"/>
    <sheet name="Id_CR_SF" sheetId="6" r:id="rId6"/>
    <sheet name="Activité EHPAD &amp; PUV" sheetId="7" state="hidden" r:id="rId7"/>
    <sheet name="Activité autres ESMS" sheetId="8" state="hidden" r:id="rId8"/>
    <sheet name="Activité L.242-4 CASF" sheetId="9" state="hidden" r:id="rId9"/>
    <sheet name="SAAD" sheetId="10" state="hidden" r:id="rId10"/>
    <sheet name="Activité EHPAD_SF" sheetId="11" state="hidden" r:id="rId11"/>
    <sheet name="Activité ESMS_SF" sheetId="12" state="hidden" r:id="rId12"/>
  </sheets>
  <definedNames>
    <definedName name="__AC__IDEN___DATEAUTO___ANN0\_________">'Page de garde'!$D$14</definedName>
    <definedName name="__AC__IDEN___DATEGENE___ANN0\_________">'Page de garde'!$A$4</definedName>
    <definedName name="AIDE_REPERE1">'LISEZ-MOI'!$C$57</definedName>
    <definedName name="AIDE_REPERE10">'LISEZ-MOI'!$C$89</definedName>
    <definedName name="AIDE_REPERE11">'LISEZ-MOI'!$C$92</definedName>
    <definedName name="AIDE_REPERE12">'LISEZ-MOI'!$C$95</definedName>
    <definedName name="AIDE_REPERE13">'LISEZ-MOI'!$C$98</definedName>
    <definedName name="AIDE_REPERE14">'LISEZ-MOI'!$C$101</definedName>
    <definedName name="AIDE_REPERE15">'LISEZ-MOI'!$C$104</definedName>
    <definedName name="AIDE_REPERE16">'LISEZ-MOI'!$C$107</definedName>
    <definedName name="AIDE_REPERE17">'LISEZ-MOI'!$C$110</definedName>
    <definedName name="AIDE_REPERE18">'LISEZ-MOI'!$C$113</definedName>
    <definedName name="AIDE_REPERE19">'LISEZ-MOI'!$C$116</definedName>
    <definedName name="AIDE_REPERE2">'LISEZ-MOI'!$C$60</definedName>
    <definedName name="AIDE_REPERE20">'LISEZ-MOI'!$C$119</definedName>
    <definedName name="AIDE_REPERE21">'LISEZ-MOI'!$C$122</definedName>
    <definedName name="AIDE_REPERE22">'LISEZ-MOI'!$C$125</definedName>
    <definedName name="AIDE_REPERE23">'LISEZ-MOI'!$C$128</definedName>
    <definedName name="AIDE_REPERE24">'LISEZ-MOI'!$C$131</definedName>
    <definedName name="AIDE_REPERE3">'LISEZ-MOI'!$C$63</definedName>
    <definedName name="AIDE_REPERE4">'LISEZ-MOI'!$C$68</definedName>
    <definedName name="AIDE_REPERE5">'LISEZ-MOI'!$C$73</definedName>
    <definedName name="AIDE_REPERE6">'LISEZ-MOI'!$C$76</definedName>
    <definedName name="AIDE_REPERE7">'LISEZ-MOI'!$C$79</definedName>
    <definedName name="AIDE_REPERE8">'LISEZ-MOI'!$C$83</definedName>
    <definedName name="AIDE_REPERE9">'LISEZ-MOI'!$C$86</definedName>
    <definedName name="categorie">'Liste'!$A$2:$A$6</definedName>
    <definedName name="CategorieID_CR_SF">'Liste'!$F$2:$F$4</definedName>
    <definedName name="CRAC__IDEN___ADRESSE____ANN0\FINESS_ET">'Page de garde'!$D$25</definedName>
    <definedName name="CRAC__IDEN___ADRESSE____ANN0\Id_CR_SF_">'Id_CR_SF'!$D$9</definedName>
    <definedName name="CRAC__IDEN___ADRESSEJ___ANN0\_________">'Page de garde'!$D$10</definedName>
    <definedName name="CRAC__IDEN___ANNEEREF___ANN0\_________">'Page de garde'!$D$4</definedName>
    <definedName name="CRAC__IDEN___CAPAAUTO___ANN0\FINESS_ET">'Page de garde'!$G$25</definedName>
    <definedName name="CRAC__IDEN___CAPAAUTO___ANN0\Id_CR_SF_">'Id_CR_SF'!$G$9</definedName>
    <definedName name="CRAC__IDEN___CAPAFIN____ANN0\FINESS_ET">'Page de garde'!$H$25</definedName>
    <definedName name="CRAC__IDEN___CAPAFIN____ANN0\Id_CR_SF_">'Id_CR_SF'!$H$9</definedName>
    <definedName name="CRAC__IDEN___CAPAINST___ANN0\FINESS_ET">'Page de garde'!$I$25</definedName>
    <definedName name="CRAC__IDEN___CAPAINST___ANN0\Id_CR_SF_">'Id_CR_SF'!$I$9</definedName>
    <definedName name="CRAC__IDEN___CATEGORI___ANN0\FINESS_ET">'Page de garde'!$F$25</definedName>
    <definedName name="CRAC__IDEN___CATEGORI___ANN0\Id_CR_SF_">'Id_CR_SF'!$F$9</definedName>
    <definedName name="CRAC__IDEN___DATEAUTO___ANN0\_________">'Conversions'!$B$1</definedName>
    <definedName name="CRAC__IDEN___DATEGENE___ANN0\_________">'Conversions'!$B$2</definedName>
    <definedName name="CRAC__IDEN___EDITEURL___ANN0\_________">'Page de garde'!$A$3</definedName>
    <definedName name="CRAC__IDEN___EMAIL______ANN0\_________">'Page de garde'!$D$20</definedName>
    <definedName name="CRAC__IDEN___FINESSET___ANN0\FINESS_ET">'Page de garde'!$E$25</definedName>
    <definedName name="CRAC__IDEN___FINESSET___ANN0\Id_CR_SF_">'Id_CR_SF'!$E$9</definedName>
    <definedName name="CRAC__IDEN___FINESSPR___ANN0\_________">'Page de garde'!$E$25</definedName>
    <definedName name="CRAC__IDEN___Id_CR_SF___ANN0\Id_CR_SF_">'Id_CR_SF'!$B$9</definedName>
    <definedName name="CRAC__IDEN___NFINESS____ANN0\_________">'Page de garde'!$D$6</definedName>
    <definedName name="CRAC__IDEN___NOMETAB____ANN0\FINESS_ET">'Page de garde'!$C$25</definedName>
    <definedName name="CRAC__IDEN___NOMETAB____ANN0\Id_CR_SF_">'Id_CR_SF'!$C$9</definedName>
    <definedName name="CRAC__IDEN___ORGAGEST___ANN0\_________">'Page de garde'!$D$8</definedName>
    <definedName name="CRAC__IDEN___VERSION____ANN0\_________">'Page de garde'!$A$1</definedName>
    <definedName name="CRAC__IDEN___VERSIONL___ANN0\_________">'Page de garde'!$A$2</definedName>
    <definedName name="CRACADACTI___HEUREAD_ANTANM1\FINESS_ET">'SAAD'!$I$14</definedName>
    <definedName name="CRACADACTI___HEUREAD_PRDANM1\FINESS_ET">'SAAD'!$H$14</definedName>
    <definedName name="CRACADACTI___HEUREAD_PRDANN0\FINESS_ET">'SAAD'!$K$14</definedName>
    <definedName name="CRACADACTI___HEUREAD_REAANM2\FINESS_ET">'SAAD'!$F$14</definedName>
    <definedName name="CRACADACTI___HEUREAD_REAANM3\FINESS_ET">'SAAD'!$E$14</definedName>
    <definedName name="CRACADACTI___HEUREAD_REAANM4\FINESS_ET">'SAAD'!$D$14</definedName>
    <definedName name="CRACADACTI___HEUREAVSANTANM1\FINESS_ET">'SAAD'!$I$15</definedName>
    <definedName name="CRACADACTI___HEUREAVSPRDANM1\FINESS_ET">'SAAD'!$H$15</definedName>
    <definedName name="CRACADACTI___HEUREAVSPRDANN0\FINESS_ET">'SAAD'!$K$15</definedName>
    <definedName name="CRACADACTI___HEUREAVSREAANM2\FINESS_ET">'SAAD'!$F$15</definedName>
    <definedName name="CRACADACTI___HEUREAVSREAANM3\FINESS_ET">'SAAD'!$E$15</definedName>
    <definedName name="CRACADACTI___HEUREAVSREAANM4\FINESS_ET">'SAAD'!$D$15</definedName>
    <definedName name="CRACADACTI___HEURETSFANTANM1\FINESS_ET">'SAAD'!$I$16</definedName>
    <definedName name="CRACADACTI___HEURETSFPRDANM1\FINESS_ET">'SAAD'!$H$16</definedName>
    <definedName name="CRACADACTI___HEURETSFPRDANN0\FINESS_ET">'SAAD'!$K$16</definedName>
    <definedName name="CRACADACTI___HEURETSFREAANM2\FINESS_ET">'SAAD'!$F$16</definedName>
    <definedName name="CRACADACTI___HEURETSFREAANM3\FINESS_ET">'SAAD'!$E$16</definedName>
    <definedName name="CRACADACTI___HEURETSFREAANM4\FINESS_ET">'SAAD'!$D$16</definedName>
    <definedName name="CRACEHACTI___CAPINSPA___ANN0\FINESS_ET">'Activité EHPAD &amp; PUV'!$F$8</definedName>
    <definedName name="CRACEHACTI___CAPINSPA___ANN0\Id_CR_SF_">'Activité EHPAD_SF'!$F$8</definedName>
    <definedName name="CRACEHACTI___CAPINSUH___ANN0\FINESS_ET">'Activité EHPAD &amp; PUV'!$E$8</definedName>
    <definedName name="CRACEHACTI___CAPINSUH___ANN0\Id_CR_SF_">'Activité EHPAD_SF'!$E$8</definedName>
    <definedName name="CRACEHACTI_AJABSM72__ANTANM1\FINESS_ET">'Activité EHPAD &amp; PUV'!$M$132</definedName>
    <definedName name="CRACEHACTI_AJABSM72__ANTANM1\Id_CR_SF_">'Activité EHPAD_SF'!$M$132</definedName>
    <definedName name="CRACEHACTI_AJABSM72__PRDANN0\FINESS_ET">'Activité EHPAD &amp; PUV'!$N$132</definedName>
    <definedName name="CRACEHACTI_AJABSM72__PRDANN0\Id_CR_SF_">'Activité EHPAD_SF'!$N$132</definedName>
    <definedName name="CRACEHACTI_AJABSM72__RRDANM2\FINESS_ET">'Activité EHPAD &amp; PUV'!$K$132</definedName>
    <definedName name="CRACEHACTI_AJABSM72__RRDANM2\Id_CR_SF_">'Activité EHPAD_SF'!$K$132</definedName>
    <definedName name="CRACEHACTI_AJABSM72__RRDANM3\FINESS_ET">'Activité EHPAD &amp; PUV'!$J$132</definedName>
    <definedName name="CRACEHACTI_AJABSM72__RRDANM3\Id_CR_SF_">'Activité EHPAD_SF'!$J$132</definedName>
    <definedName name="CRACEHACTI_AJABSM72__RRDANM4\FINESS_ET">'Activité EHPAD &amp; PUV'!$I$132</definedName>
    <definedName name="CRACEHACTI_AJABSM72__RRDANM4\Id_CR_SF_">'Activité EHPAD_SF'!$I$132</definedName>
    <definedName name="CRACEHACTI_AJABSP72__ANTANM1\FINESS_ET">'Activité EHPAD &amp; PUV'!$M$134</definedName>
    <definedName name="CRACEHACTI_AJABSP72__ANTANM1\Id_CR_SF_">'Activité EHPAD_SF'!$M$134</definedName>
    <definedName name="CRACEHACTI_AJABSP72__PRDANN0\FINESS_ET">'Activité EHPAD &amp; PUV'!$N$134</definedName>
    <definedName name="CRACEHACTI_AJABSP72__PRDANN0\Id_CR_SF_">'Activité EHPAD_SF'!$N$134</definedName>
    <definedName name="CRACEHACTI_AJABSP72__RRDANM2\FINESS_ET">'Activité EHPAD &amp; PUV'!$K$134</definedName>
    <definedName name="CRACEHACTI_AJABSP72__RRDANM2\Id_CR_SF_">'Activité EHPAD_SF'!$K$134</definedName>
    <definedName name="CRACEHACTI_AJABSP72__RRDANM3\FINESS_ET">'Activité EHPAD &amp; PUV'!$J$134</definedName>
    <definedName name="CRACEHACTI_AJABSP72__RRDANM3\Id_CR_SF_">'Activité EHPAD_SF'!$J$134</definedName>
    <definedName name="CRACEHACTI_AJABSP72__RRDANM4\FINESS_ET">'Activité EHPAD &amp; PUV'!$I$134</definedName>
    <definedName name="CRACEHACTI_AJABSP72__RRDANM4\Id_CR_SF_">'Activité EHPAD_SF'!$I$134</definedName>
    <definedName name="CRACEHACTI_AJCAPINSAJ___ANN0\FINESS_ET">'Activité EHPAD &amp; PUV'!$H$8</definedName>
    <definedName name="CRACEHACTI_AJCAPINSAJ___ANN0\Id_CR_SF_">'Activité EHPAD_SF'!$H$8</definedName>
    <definedName name="CRACEHACTI_AJJOUGIR56ANTANM1\FINESS_ET">'Activité EHPAD &amp; PUV'!$M$129</definedName>
    <definedName name="CRACEHACTI_AJJOUGIR56ANTANM1\Id_CR_SF_">'Activité EHPAD_SF'!$M$129</definedName>
    <definedName name="CRACEHACTI_AJJOUGIR56PRDANN0\FINESS_ET">'Activité EHPAD &amp; PUV'!$N$129</definedName>
    <definedName name="CRACEHACTI_AJJOUGIR56PRDANN0\Id_CR_SF_">'Activité EHPAD_SF'!$N$129</definedName>
    <definedName name="CRACEHACTI_AJJOUGIR56RRDANM2\FINESS_ET">'Activité EHPAD &amp; PUV'!$K$129</definedName>
    <definedName name="CRACEHACTI_AJJOUGIR56RRDANM2\Id_CR_SF_">'Activité EHPAD_SF'!$K$129</definedName>
    <definedName name="CRACEHACTI_AJJOUGIR56RRDANM3\FINESS_ET">'Activité EHPAD &amp; PUV'!$J$129</definedName>
    <definedName name="CRACEHACTI_AJJOUGIR56RRDANM3\Id_CR_SF_">'Activité EHPAD_SF'!$J$129</definedName>
    <definedName name="CRACEHACTI_AJJOUGIR56RRDANM4\FINESS_ET">'Activité EHPAD &amp; PUV'!$I$129</definedName>
    <definedName name="CRACEHACTI_AJJOUGIR56RRDANM4\Id_CR_SF_">'Activité EHPAD_SF'!$I$129</definedName>
    <definedName name="CRACEHACTI_AJJOUR1HD_ANTANM1\FINESS_ET">'Activité EHPAD &amp; PUV'!$M$122</definedName>
    <definedName name="CRACEHACTI_AJJOUR1HD_ANTANM1\Id_CR_SF_">'Activité EHPAD_SF'!$M$122</definedName>
    <definedName name="CRACEHACTI_AJJOUR1HD_PRDANN0\FINESS_ET">'Activité EHPAD &amp; PUV'!$N$122</definedName>
    <definedName name="CRACEHACTI_AJJOUR1HD_PRDANN0\Id_CR_SF_">'Activité EHPAD_SF'!$N$122</definedName>
    <definedName name="CRACEHACTI_AJJOUR1HD_RRDANM2\FINESS_ET">'Activité EHPAD &amp; PUV'!$K$122</definedName>
    <definedName name="CRACEHACTI_AJJOUR1HD_RRDANM2\Id_CR_SF_">'Activité EHPAD_SF'!$K$122</definedName>
    <definedName name="CRACEHACTI_AJJOUR1HD_RRDANM3\FINESS_ET">'Activité EHPAD &amp; PUV'!$J$122</definedName>
    <definedName name="CRACEHACTI_AJJOUR1HD_RRDANM3\Id_CR_SF_">'Activité EHPAD_SF'!$J$122</definedName>
    <definedName name="CRACEHACTI_AJJOUR1HD_RRDANM4\FINESS_ET">'Activité EHPAD &amp; PUV'!$I$122</definedName>
    <definedName name="CRACEHACTI_AJJOUR1HD_RRDANM4\Id_CR_SF_">'Activité EHPAD_SF'!$I$122</definedName>
    <definedName name="CRACEHACTI_AJJOUR2HD_ANTANM1\FINESS_ET">'Activité EHPAD &amp; PUV'!$M$124</definedName>
    <definedName name="CRACEHACTI_AJJOUR2HD_ANTANM1\Id_CR_SF_">'Activité EHPAD_SF'!$M$124</definedName>
    <definedName name="CRACEHACTI_AJJOUR2HD_PRDANN0\FINESS_ET">'Activité EHPAD &amp; PUV'!$N$124</definedName>
    <definedName name="CRACEHACTI_AJJOUR2HD_PRDANN0\Id_CR_SF_">'Activité EHPAD_SF'!$N$124</definedName>
    <definedName name="CRACEHACTI_AJJOUR2HD_RRDANM2\FINESS_ET">'Activité EHPAD &amp; PUV'!$K$124</definedName>
    <definedName name="CRACEHACTI_AJJOUR2HD_RRDANM2\Id_CR_SF_">'Activité EHPAD_SF'!$K$124</definedName>
    <definedName name="CRACEHACTI_AJJOUR2HD_RRDANM3\FINESS_ET">'Activité EHPAD &amp; PUV'!$J$124</definedName>
    <definedName name="CRACEHACTI_AJJOUR2HD_RRDANM3\Id_CR_SF_">'Activité EHPAD_SF'!$J$124</definedName>
    <definedName name="CRACEHACTI_AJJOUR2HD_RRDANM4\FINESS_ET">'Activité EHPAD &amp; PUV'!$I$124</definedName>
    <definedName name="CRACEHACTI_AJJOUR2HD_RRDANM4\Id_CR_SF_">'Activité EHPAD_SF'!$I$124</definedName>
    <definedName name="CRACEHACTI_AJJOUR3HD_ANTANM1\FINESS_ET">'Activité EHPAD &amp; PUV'!$M$126</definedName>
    <definedName name="CRACEHACTI_AJJOUR3HD_ANTANM1\Id_CR_SF_">'Activité EHPAD_SF'!$M$126</definedName>
    <definedName name="CRACEHACTI_AJJOUR3HD_PRDANN0\FINESS_ET">'Activité EHPAD &amp; PUV'!$N$126</definedName>
    <definedName name="CRACEHACTI_AJJOUR3HD_PRDANN0\Id_CR_SF_">'Activité EHPAD_SF'!$N$126</definedName>
    <definedName name="CRACEHACTI_AJJOUR3HD_RRDANM2\FINESS_ET">'Activité EHPAD &amp; PUV'!$K$126</definedName>
    <definedName name="CRACEHACTI_AJJOUR3HD_RRDANM2\Id_CR_SF_">'Activité EHPAD_SF'!$K$126</definedName>
    <definedName name="CRACEHACTI_AJJOUR3HD_RRDANM3\FINESS_ET">'Activité EHPAD &amp; PUV'!$J$126</definedName>
    <definedName name="CRACEHACTI_AJJOUR3HD_RRDANM3\Id_CR_SF_">'Activité EHPAD_SF'!$J$126</definedName>
    <definedName name="CRACEHACTI_AJJOUR3HD_RRDANM4\FINESS_ET">'Activité EHPAD &amp; PUV'!$I$126</definedName>
    <definedName name="CRACEHACTI_AJJOUR3HD_RRDANM4\Id_CR_SF_">'Activité EHPAD_SF'!$I$126</definedName>
    <definedName name="CRACEHACTI_AJJOUR4HD_ANTANM1\FINESS_ET">'Activité EHPAD &amp; PUV'!$M$128</definedName>
    <definedName name="CRACEHACTI_AJJOUR4HD_ANTANM1\Id_CR_SF_">'Activité EHPAD_SF'!$M$128</definedName>
    <definedName name="CRACEHACTI_AJJOUR4HD_PRDANN0\FINESS_ET">'Activité EHPAD &amp; PUV'!$N$128</definedName>
    <definedName name="CRACEHACTI_AJJOUR4HD_PRDANN0\Id_CR_SF_">'Activité EHPAD_SF'!$N$128</definedName>
    <definedName name="CRACEHACTI_AJJOUR4HD_RRDANM2\FINESS_ET">'Activité EHPAD &amp; PUV'!$K$128</definedName>
    <definedName name="CRACEHACTI_AJJOUR4HD_RRDANM2\Id_CR_SF_">'Activité EHPAD_SF'!$K$128</definedName>
    <definedName name="CRACEHACTI_AJJOUR4HD_RRDANM3\FINESS_ET">'Activité EHPAD &amp; PUV'!$J$128</definedName>
    <definedName name="CRACEHACTI_AJJOUR4HD_RRDANM3\Id_CR_SF_">'Activité EHPAD_SF'!$J$128</definedName>
    <definedName name="CRACEHACTI_AJJOUR4HD_RRDANM4\FINESS_ET">'Activité EHPAD &amp; PUV'!$I$128</definedName>
    <definedName name="CRACEHACTI_AJJOUR4HD_RRDANM4\Id_CR_SF_">'Activité EHPAD_SF'!$I$128</definedName>
    <definedName name="CRACEHACTI_AJJOUR56HDANTANM1\FINESS_ET">'Activité EHPAD &amp; PUV'!$M$130</definedName>
    <definedName name="CRACEHACTI_AJJOUR56HDANTANM1\Id_CR_SF_">'Activité EHPAD_SF'!$M$130</definedName>
    <definedName name="CRACEHACTI_AJJOUR56HDPRDANN0\FINESS_ET">'Activité EHPAD &amp; PUV'!$N$130</definedName>
    <definedName name="CRACEHACTI_AJJOUR56HDPRDANN0\Id_CR_SF_">'Activité EHPAD_SF'!$N$130</definedName>
    <definedName name="CRACEHACTI_AJJOUR56HDRRDANM2\FINESS_ET">'Activité EHPAD &amp; PUV'!$K$130</definedName>
    <definedName name="CRACEHACTI_AJJOUR56HDRRDANM2\Id_CR_SF_">'Activité EHPAD_SF'!$K$130</definedName>
    <definedName name="CRACEHACTI_AJJOUR56HDRRDANM3\FINESS_ET">'Activité EHPAD &amp; PUV'!$J$130</definedName>
    <definedName name="CRACEHACTI_AJJOUR56HDRRDANM3\Id_CR_SF_">'Activité EHPAD_SF'!$J$130</definedName>
    <definedName name="CRACEHACTI_AJJOUR56HDRRDANM4\FINESS_ET">'Activité EHPAD &amp; PUV'!$I$130</definedName>
    <definedName name="CRACEHACTI_AJJOUR56HDRRDANM4\Id_CR_SF_">'Activité EHPAD_SF'!$I$130</definedName>
    <definedName name="CRACEHACTI_AJJOURGIR1ANTANM1\FINESS_ET">'Activité EHPAD &amp; PUV'!$M$121</definedName>
    <definedName name="CRACEHACTI_AJJOURGIR1ANTANM1\Id_CR_SF_">'Activité EHPAD_SF'!$M$121</definedName>
    <definedName name="CRACEHACTI_AJJOURGIR1PRDANN0\FINESS_ET">'Activité EHPAD &amp; PUV'!$N$121</definedName>
    <definedName name="CRACEHACTI_AJJOURGIR1PRDANN0\Id_CR_SF_">'Activité EHPAD_SF'!$N$121</definedName>
    <definedName name="CRACEHACTI_AJJOURGIR1RRDANM2\FINESS_ET">'Activité EHPAD &amp; PUV'!$K$121</definedName>
    <definedName name="CRACEHACTI_AJJOURGIR1RRDANM2\Id_CR_SF_">'Activité EHPAD_SF'!$K$121</definedName>
    <definedName name="CRACEHACTI_AJJOURGIR1RRDANM3\FINESS_ET">'Activité EHPAD &amp; PUV'!$J$121</definedName>
    <definedName name="CRACEHACTI_AJJOURGIR1RRDANM3\Id_CR_SF_">'Activité EHPAD_SF'!$J$121</definedName>
    <definedName name="CRACEHACTI_AJJOURGIR1RRDANM4\FINESS_ET">'Activité EHPAD &amp; PUV'!$I$121</definedName>
    <definedName name="CRACEHACTI_AJJOURGIR1RRDANM4\Id_CR_SF_">'Activité EHPAD_SF'!$I$121</definedName>
    <definedName name="CRACEHACTI_AJJOURGIR2ANTANM1\FINESS_ET">'Activité EHPAD &amp; PUV'!$M$123</definedName>
    <definedName name="CRACEHACTI_AJJOURGIR2ANTANM1\Id_CR_SF_">'Activité EHPAD_SF'!$M$123</definedName>
    <definedName name="CRACEHACTI_AJJOURGIR2PRDANN0\FINESS_ET">'Activité EHPAD &amp; PUV'!$N$123</definedName>
    <definedName name="CRACEHACTI_AJJOURGIR2PRDANN0\Id_CR_SF_">'Activité EHPAD_SF'!$N$123</definedName>
    <definedName name="CRACEHACTI_AJJOURGIR2RRDANM2\FINESS_ET">'Activité EHPAD &amp; PUV'!$K$123</definedName>
    <definedName name="CRACEHACTI_AJJOURGIR2RRDANM2\Id_CR_SF_">'Activité EHPAD_SF'!$K$123</definedName>
    <definedName name="CRACEHACTI_AJJOURGIR2RRDANM3\FINESS_ET">'Activité EHPAD &amp; PUV'!$J$123</definedName>
    <definedName name="CRACEHACTI_AJJOURGIR2RRDANM3\Id_CR_SF_">'Activité EHPAD_SF'!$J$123</definedName>
    <definedName name="CRACEHACTI_AJJOURGIR2RRDANM4\FINESS_ET">'Activité EHPAD &amp; PUV'!$I$123</definedName>
    <definedName name="CRACEHACTI_AJJOURGIR2RRDANM4\Id_CR_SF_">'Activité EHPAD_SF'!$I$123</definedName>
    <definedName name="CRACEHACTI_AJJOURGIR3ANTANM1\FINESS_ET">'Activité EHPAD &amp; PUV'!$M$125</definedName>
    <definedName name="CRACEHACTI_AJJOURGIR3ANTANM1\Id_CR_SF_">'Activité EHPAD_SF'!$M$125</definedName>
    <definedName name="CRACEHACTI_AJJOURGIR3PRDANN0\FINESS_ET">'Activité EHPAD &amp; PUV'!$N$125</definedName>
    <definedName name="CRACEHACTI_AJJOURGIR3PRDANN0\Id_CR_SF_">'Activité EHPAD_SF'!$N$125</definedName>
    <definedName name="CRACEHACTI_AJJOURGIR3RRDANM2\FINESS_ET">'Activité EHPAD &amp; PUV'!$K$125</definedName>
    <definedName name="CRACEHACTI_AJJOURGIR3RRDANM2\Id_CR_SF_">'Activité EHPAD_SF'!$K$125</definedName>
    <definedName name="CRACEHACTI_AJJOURGIR3RRDANM3\FINESS_ET">'Activité EHPAD &amp; PUV'!$J$125</definedName>
    <definedName name="CRACEHACTI_AJJOURGIR3RRDANM3\Id_CR_SF_">'Activité EHPAD_SF'!$J$125</definedName>
    <definedName name="CRACEHACTI_AJJOURGIR3RRDANM4\FINESS_ET">'Activité EHPAD &amp; PUV'!$I$125</definedName>
    <definedName name="CRACEHACTI_AJJOURGIR3RRDANM4\Id_CR_SF_">'Activité EHPAD_SF'!$I$125</definedName>
    <definedName name="CRACEHACTI_AJJOURGIR4ANTANM1\FINESS_ET">'Activité EHPAD &amp; PUV'!$M$127</definedName>
    <definedName name="CRACEHACTI_AJJOURGIR4ANTANM1\Id_CR_SF_">'Activité EHPAD_SF'!$M$127</definedName>
    <definedName name="CRACEHACTI_AJJOURGIR4PRDANN0\FINESS_ET">'Activité EHPAD &amp; PUV'!$N$127</definedName>
    <definedName name="CRACEHACTI_AJJOURGIR4PRDANN0\Id_CR_SF_">'Activité EHPAD_SF'!$N$127</definedName>
    <definedName name="CRACEHACTI_AJJOURGIR4RRDANM2\FINESS_ET">'Activité EHPAD &amp; PUV'!$K$127</definedName>
    <definedName name="CRACEHACTI_AJJOURGIR4RRDANM2\Id_CR_SF_">'Activité EHPAD_SF'!$K$127</definedName>
    <definedName name="CRACEHACTI_AJJOURGIR4RRDANM3\FINESS_ET">'Activité EHPAD &amp; PUV'!$J$127</definedName>
    <definedName name="CRACEHACTI_AJJOURGIR4RRDANM3\Id_CR_SF_">'Activité EHPAD_SF'!$J$127</definedName>
    <definedName name="CRACEHACTI_AJJOURGIR4RRDANM4\FINESS_ET">'Activité EHPAD &amp; PUV'!$I$127</definedName>
    <definedName name="CRACEHACTI_AJJOURGIR4RRDANM4\Id_CR_SF_">'Activité EHPAD_SF'!$I$127</definedName>
    <definedName name="CRACEHACTI_AJJOUROUV_ANTANM1\FINESS_ET">'Activité EHPAD &amp; PUV'!$G$140</definedName>
    <definedName name="CRACEHACTI_AJJOUROUV_ANTANM1\Id_CR_SF_">'Activité EHPAD_SF'!$G$140</definedName>
    <definedName name="CRACEHACTI_AJJOUROUV_PRDANN0\FINESS_ET">'Activité EHPAD &amp; PUV'!$H$140</definedName>
    <definedName name="CRACEHACTI_AJJOUROUV_PRDANN0\Id_CR_SF_">'Activité EHPAD_SF'!$H$140</definedName>
    <definedName name="CRACEHACTI_AJJOUROUV_RRDANM2\FINESS_ET">'Activité EHPAD &amp; PUV'!$F$140</definedName>
    <definedName name="CRACEHACTI_AJJOUROUV_RRDANM2\Id_CR_SF_">'Activité EHPAD_SF'!$F$140</definedName>
    <definedName name="CRACEHACTI_AJJOUROUV_RRDANM3\FINESS_ET">'Activité EHPAD &amp; PUV'!$E$140</definedName>
    <definedName name="CRACEHACTI_AJJOUROUV_RRDANM3\Id_CR_SF_">'Activité EHPAD_SF'!$E$140</definedName>
    <definedName name="CRACEHACTI_AJJOUROUV_RRDANM4\FINESS_ET">'Activité EHPAD &amp; PUV'!$D$140</definedName>
    <definedName name="CRACEHACTI_AJJOUROUV_RRDANM4\Id_CR_SF_">'Activité EHPAD_SF'!$D$140</definedName>
    <definedName name="CRACEHACTI_AJJOURTHEOANTANM1\FINESS_ET">'Activité EHPAD &amp; PUV'!$G$139</definedName>
    <definedName name="CRACEHACTI_AJJOURTHEOANTANM1\Id_CR_SF_">'Activité EHPAD_SF'!$G$139</definedName>
    <definedName name="CRACEHACTI_AJJOURTHEOPRDANN0\FINESS_ET">'Activité EHPAD &amp; PUV'!$H$139</definedName>
    <definedName name="CRACEHACTI_AJJOURTHEOPRDANN0\Id_CR_SF_">'Activité EHPAD_SF'!$H$139</definedName>
    <definedName name="CRACEHACTI_AJJOURTHEORRDANM2\FINESS_ET">'Activité EHPAD &amp; PUV'!$F$139</definedName>
    <definedName name="CRACEHACTI_AJJOURTHEORRDANM2\Id_CR_SF_">'Activité EHPAD_SF'!$F$139</definedName>
    <definedName name="CRACEHACTI_AJJOURTHEORRDANM3\FINESS_ET">'Activité EHPAD &amp; PUV'!$E$139</definedName>
    <definedName name="CRACEHACTI_AJJOURTHEORRDANM3\Id_CR_SF_">'Activité EHPAD_SF'!$E$139</definedName>
    <definedName name="CRACEHACTI_AJJOURTHEORRDANM4\FINESS_ET">'Activité EHPAD &amp; PUV'!$D$139</definedName>
    <definedName name="CRACEHACTI_AJJOURTHEORRDANM4\Id_CR_SF_">'Activité EHPAD_SF'!$D$139</definedName>
    <definedName name="CRACEHACTI_AJPAD1HD__ANTANM1\FINESS_ET">'Activité EHPAD &amp; PUV'!$G$122</definedName>
    <definedName name="CRACEHACTI_AJPAD1HD__ANTANM1\Id_CR_SF_">'Activité EHPAD_SF'!$G$122</definedName>
    <definedName name="CRACEHACTI_AJPAD1HD__PRDANN0\FINESS_ET">'Activité EHPAD &amp; PUV'!$H$122</definedName>
    <definedName name="CRACEHACTI_AJPAD1HD__PRDANN0\Id_CR_SF_">'Activité EHPAD_SF'!$H$122</definedName>
    <definedName name="CRACEHACTI_AJPAD1HD__RRDANM2\FINESS_ET">'Activité EHPAD &amp; PUV'!$F$122</definedName>
    <definedName name="CRACEHACTI_AJPAD1HD__RRDANM2\Id_CR_SF_">'Activité EHPAD_SF'!$F$122</definedName>
    <definedName name="CRACEHACTI_AJPAD1HD__RRDANM3\FINESS_ET">'Activité EHPAD &amp; PUV'!$E$122</definedName>
    <definedName name="CRACEHACTI_AJPAD1HD__RRDANM3\Id_CR_SF_">'Activité EHPAD_SF'!$E$122</definedName>
    <definedName name="CRACEHACTI_AJPAD1HD__RRDANM4\FINESS_ET">'Activité EHPAD &amp; PUV'!$D$122</definedName>
    <definedName name="CRACEHACTI_AJPAD1HD__RRDANM4\Id_CR_SF_">'Activité EHPAD_SF'!$D$122</definedName>
    <definedName name="CRACEHACTI_AJPAD2HD__ANTANM1\FINESS_ET">'Activité EHPAD &amp; PUV'!$G$124</definedName>
    <definedName name="CRACEHACTI_AJPAD2HD__ANTANM1\Id_CR_SF_">'Activité EHPAD_SF'!$G$124</definedName>
    <definedName name="CRACEHACTI_AJPAD2HD__PRDANN0\FINESS_ET">'Activité EHPAD &amp; PUV'!$H$124</definedName>
    <definedName name="CRACEHACTI_AJPAD2HD__PRDANN0\Id_CR_SF_">'Activité EHPAD_SF'!$H$124</definedName>
    <definedName name="CRACEHACTI_AJPAD2HD__RRDANM2\FINESS_ET">'Activité EHPAD &amp; PUV'!$F$124</definedName>
    <definedName name="CRACEHACTI_AJPAD2HD__RRDANM2\Id_CR_SF_">'Activité EHPAD_SF'!$F$124</definedName>
    <definedName name="CRACEHACTI_AJPAD2HD__RRDANM3\FINESS_ET">'Activité EHPAD &amp; PUV'!$E$124</definedName>
    <definedName name="CRACEHACTI_AJPAD2HD__RRDANM3\Id_CR_SF_">'Activité EHPAD_SF'!$E$124</definedName>
    <definedName name="CRACEHACTI_AJPAD2HD__RRDANM4\FINESS_ET">'Activité EHPAD &amp; PUV'!$D$124</definedName>
    <definedName name="CRACEHACTI_AJPAD2HD__RRDANM4\Id_CR_SF_">'Activité EHPAD_SF'!$D$124</definedName>
    <definedName name="CRACEHACTI_AJPAD3HD__ANTANM1\FINESS_ET">'Activité EHPAD &amp; PUV'!$G$126</definedName>
    <definedName name="CRACEHACTI_AJPAD3HD__ANTANM1\Id_CR_SF_">'Activité EHPAD_SF'!$G$126</definedName>
    <definedName name="CRACEHACTI_AJPAD3HD__PRDANN0\FINESS_ET">'Activité EHPAD &amp; PUV'!$H$126</definedName>
    <definedName name="CRACEHACTI_AJPAD3HD__PRDANN0\Id_CR_SF_">'Activité EHPAD_SF'!$H$126</definedName>
    <definedName name="CRACEHACTI_AJPAD3HD__RRDANM2\FINESS_ET">'Activité EHPAD &amp; PUV'!$F$126</definedName>
    <definedName name="CRACEHACTI_AJPAD3HD__RRDANM2\Id_CR_SF_">'Activité EHPAD_SF'!$F$126</definedName>
    <definedName name="CRACEHACTI_AJPAD3HD__RRDANM3\FINESS_ET">'Activité EHPAD &amp; PUV'!$E$126</definedName>
    <definedName name="CRACEHACTI_AJPAD3HD__RRDANM3\Id_CR_SF_">'Activité EHPAD_SF'!$E$126</definedName>
    <definedName name="CRACEHACTI_AJPAD3HD__RRDANM4\FINESS_ET">'Activité EHPAD &amp; PUV'!$D$126</definedName>
    <definedName name="CRACEHACTI_AJPAD3HD__RRDANM4\Id_CR_SF_">'Activité EHPAD_SF'!$D$126</definedName>
    <definedName name="CRACEHACTI_AJPAD4HD__ANTANM1\FINESS_ET">'Activité EHPAD &amp; PUV'!$G$128</definedName>
    <definedName name="CRACEHACTI_AJPAD4HD__ANTANM1\Id_CR_SF_">'Activité EHPAD_SF'!$G$128</definedName>
    <definedName name="CRACEHACTI_AJPAD4HD__PRDANN0\FINESS_ET">'Activité EHPAD &amp; PUV'!$H$128</definedName>
    <definedName name="CRACEHACTI_AJPAD4HD__PRDANN0\Id_CR_SF_">'Activité EHPAD_SF'!$H$128</definedName>
    <definedName name="CRACEHACTI_AJPAD4HD__RRDANM2\FINESS_ET">'Activité EHPAD &amp; PUV'!$F$128</definedName>
    <definedName name="CRACEHACTI_AJPAD4HD__RRDANM2\Id_CR_SF_">'Activité EHPAD_SF'!$F$128</definedName>
    <definedName name="CRACEHACTI_AJPAD4HD__RRDANM3\FINESS_ET">'Activité EHPAD &amp; PUV'!$E$128</definedName>
    <definedName name="CRACEHACTI_AJPAD4HD__RRDANM3\Id_CR_SF_">'Activité EHPAD_SF'!$E$128</definedName>
    <definedName name="CRACEHACTI_AJPAD4HD__RRDANM4\FINESS_ET">'Activité EHPAD &amp; PUV'!$D$128</definedName>
    <definedName name="CRACEHACTI_AJPAD4HD__RRDANM4\Id_CR_SF_">'Activité EHPAD_SF'!$D$128</definedName>
    <definedName name="CRACEHACTI_AJPAD56HD_ANTANM1\FINESS_ET">'Activité EHPAD &amp; PUV'!$G$130</definedName>
    <definedName name="CRACEHACTI_AJPAD56HD_ANTANM1\Id_CR_SF_">'Activité EHPAD_SF'!$G$130</definedName>
    <definedName name="CRACEHACTI_AJPAD56HD_PRDANN0\FINESS_ET">'Activité EHPAD &amp; PUV'!$H$130</definedName>
    <definedName name="CRACEHACTI_AJPAD56HD_PRDANN0\Id_CR_SF_">'Activité EHPAD_SF'!$H$130</definedName>
    <definedName name="CRACEHACTI_AJPAD56HD_RRDANM2\FINESS_ET">'Activité EHPAD &amp; PUV'!$F$130</definedName>
    <definedName name="CRACEHACTI_AJPAD56HD_RRDANM2\Id_CR_SF_">'Activité EHPAD_SF'!$F$130</definedName>
    <definedName name="CRACEHACTI_AJPAD56HD_RRDANM3\FINESS_ET">'Activité EHPAD &amp; PUV'!$E$130</definedName>
    <definedName name="CRACEHACTI_AJPAD56HD_RRDANM3\Id_CR_SF_">'Activité EHPAD_SF'!$E$130</definedName>
    <definedName name="CRACEHACTI_AJPAD56HD_RRDANM4\FINESS_ET">'Activité EHPAD &amp; PUV'!$D$130</definedName>
    <definedName name="CRACEHACTI_AJPAD56HD_RRDANM4\Id_CR_SF_">'Activité EHPAD_SF'!$D$130</definedName>
    <definedName name="CRACEHACTI_AJPADGIR1_ANTANM1\FINESS_ET">'Activité EHPAD &amp; PUV'!$G$121</definedName>
    <definedName name="CRACEHACTI_AJPADGIR1_ANTANM1\Id_CR_SF_">'Activité EHPAD_SF'!$G$121</definedName>
    <definedName name="CRACEHACTI_AJPADGIR1_PRDANN0\FINESS_ET">'Activité EHPAD &amp; PUV'!$H$121</definedName>
    <definedName name="CRACEHACTI_AJPADGIR1_PRDANN0\Id_CR_SF_">'Activité EHPAD_SF'!$H$121</definedName>
    <definedName name="CRACEHACTI_AJPADGIR1_RRDANM2\FINESS_ET">'Activité EHPAD &amp; PUV'!$F$121</definedName>
    <definedName name="CRACEHACTI_AJPADGIR1_RRDANM2\Id_CR_SF_">'Activité EHPAD_SF'!$F$121</definedName>
    <definedName name="CRACEHACTI_AJPADGIR1_RRDANM3\FINESS_ET">'Activité EHPAD &amp; PUV'!$E$121</definedName>
    <definedName name="CRACEHACTI_AJPADGIR1_RRDANM3\Id_CR_SF_">'Activité EHPAD_SF'!$E$121</definedName>
    <definedName name="CRACEHACTI_AJPADGIR1_RRDANM4\FINESS_ET">'Activité EHPAD &amp; PUV'!$D$121</definedName>
    <definedName name="CRACEHACTI_AJPADGIR1_RRDANM4\Id_CR_SF_">'Activité EHPAD_SF'!$D$121</definedName>
    <definedName name="CRACEHACTI_AJPADGIR2_ANTANM1\FINESS_ET">'Activité EHPAD &amp; PUV'!$G$123</definedName>
    <definedName name="CRACEHACTI_AJPADGIR2_ANTANM1\Id_CR_SF_">'Activité EHPAD_SF'!$G$123</definedName>
    <definedName name="CRACEHACTI_AJPADGIR2_PRDANN0\FINESS_ET">'Activité EHPAD &amp; PUV'!$H$123</definedName>
    <definedName name="CRACEHACTI_AJPADGIR2_PRDANN0\Id_CR_SF_">'Activité EHPAD_SF'!$H$123</definedName>
    <definedName name="CRACEHACTI_AJPADGIR2_RRDANM2\FINESS_ET">'Activité EHPAD &amp; PUV'!$F$123</definedName>
    <definedName name="CRACEHACTI_AJPADGIR2_RRDANM2\Id_CR_SF_">'Activité EHPAD_SF'!$F$123</definedName>
    <definedName name="CRACEHACTI_AJPADGIR2_RRDANM3\FINESS_ET">'Activité EHPAD &amp; PUV'!$E$123</definedName>
    <definedName name="CRACEHACTI_AJPADGIR2_RRDANM3\Id_CR_SF_">'Activité EHPAD_SF'!$E$123</definedName>
    <definedName name="CRACEHACTI_AJPADGIR2_RRDANM4\FINESS_ET">'Activité EHPAD &amp; PUV'!$D$123</definedName>
    <definedName name="CRACEHACTI_AJPADGIR2_RRDANM4\Id_CR_SF_">'Activité EHPAD_SF'!$D$123</definedName>
    <definedName name="CRACEHACTI_AJPADGIR3_ANTANM1\FINESS_ET">'Activité EHPAD &amp; PUV'!$G$125</definedName>
    <definedName name="CRACEHACTI_AJPADGIR3_ANTANM1\Id_CR_SF_">'Activité EHPAD_SF'!$G$125</definedName>
    <definedName name="CRACEHACTI_AJPADGIR3_PRDANN0\FINESS_ET">'Activité EHPAD &amp; PUV'!$H$125</definedName>
    <definedName name="CRACEHACTI_AJPADGIR3_PRDANN0\Id_CR_SF_">'Activité EHPAD_SF'!$H$125</definedName>
    <definedName name="CRACEHACTI_AJPADGIR3_RRDANM2\FINESS_ET">'Activité EHPAD &amp; PUV'!$F$125</definedName>
    <definedName name="CRACEHACTI_AJPADGIR3_RRDANM2\Id_CR_SF_">'Activité EHPAD_SF'!$F$125</definedName>
    <definedName name="CRACEHACTI_AJPADGIR3_RRDANM3\FINESS_ET">'Activité EHPAD &amp; PUV'!$E$125</definedName>
    <definedName name="CRACEHACTI_AJPADGIR3_RRDANM3\Id_CR_SF_">'Activité EHPAD_SF'!$E$125</definedName>
    <definedName name="CRACEHACTI_AJPADGIR3_RRDANM4\FINESS_ET">'Activité EHPAD &amp; PUV'!$D$125</definedName>
    <definedName name="CRACEHACTI_AJPADGIR3_RRDANM4\Id_CR_SF_">'Activité EHPAD_SF'!$D$125</definedName>
    <definedName name="CRACEHACTI_AJPADGIR4_ANTANM1\FINESS_ET">'Activité EHPAD &amp; PUV'!$G$127</definedName>
    <definedName name="CRACEHACTI_AJPADGIR4_ANTANM1\Id_CR_SF_">'Activité EHPAD_SF'!$G$127</definedName>
    <definedName name="CRACEHACTI_AJPADGIR4_PRDANN0\FINESS_ET">'Activité EHPAD &amp; PUV'!$H$127</definedName>
    <definedName name="CRACEHACTI_AJPADGIR4_PRDANN0\Id_CR_SF_">'Activité EHPAD_SF'!$H$127</definedName>
    <definedName name="CRACEHACTI_AJPADGIR4_RRDANM2\FINESS_ET">'Activité EHPAD &amp; PUV'!$F$127</definedName>
    <definedName name="CRACEHACTI_AJPADGIR4_RRDANM2\Id_CR_SF_">'Activité EHPAD_SF'!$F$127</definedName>
    <definedName name="CRACEHACTI_AJPADGIR4_RRDANM3\FINESS_ET">'Activité EHPAD &amp; PUV'!$E$127</definedName>
    <definedName name="CRACEHACTI_AJPADGIR4_RRDANM3\Id_CR_SF_">'Activité EHPAD_SF'!$E$127</definedName>
    <definedName name="CRACEHACTI_AJPADGIR4_RRDANM4\FINESS_ET">'Activité EHPAD &amp; PUV'!$D$127</definedName>
    <definedName name="CRACEHACTI_AJPADGIR4_RRDANM4\Id_CR_SF_">'Activité EHPAD_SF'!$D$127</definedName>
    <definedName name="CRACEHACTI_AJPADGIR56ANTANM1\FINESS_ET">'Activité EHPAD &amp; PUV'!$G$129</definedName>
    <definedName name="CRACEHACTI_AJPADGIR56ANTANM1\Id_CR_SF_">'Activité EHPAD_SF'!$G$129</definedName>
    <definedName name="CRACEHACTI_AJPADGIR56PRDANN0\FINESS_ET">'Activité EHPAD &amp; PUV'!$H$129</definedName>
    <definedName name="CRACEHACTI_AJPADGIR56PRDANN0\Id_CR_SF_">'Activité EHPAD_SF'!$H$129</definedName>
    <definedName name="CRACEHACTI_AJPADGIR56RRDANM2\FINESS_ET">'Activité EHPAD &amp; PUV'!$F$129</definedName>
    <definedName name="CRACEHACTI_AJPADGIR56RRDANM2\Id_CR_SF_">'Activité EHPAD_SF'!$F$129</definedName>
    <definedName name="CRACEHACTI_AJPADGIR56RRDANM3\FINESS_ET">'Activité EHPAD &amp; PUV'!$E$129</definedName>
    <definedName name="CRACEHACTI_AJPADGIR56RRDANM3\Id_CR_SF_">'Activité EHPAD_SF'!$E$129</definedName>
    <definedName name="CRACEHACTI_AJPADGIR56RRDANM4\FINESS_ET">'Activité EHPAD &amp; PUV'!$D$129</definedName>
    <definedName name="CRACEHACTI_AJPADGIR56RRDANM4\Id_CR_SF_">'Activité EHPAD_SF'!$D$129</definedName>
    <definedName name="CRACEHACTI_AJTJOURPREANTANM1\FINESS_ET">'Activité EHPAD &amp; PUV'!$M$131</definedName>
    <definedName name="CRACEHACTI_AJTJOURPREPRDANN0\FINESS_ET">'Activité EHPAD &amp; PUV'!$N$131</definedName>
    <definedName name="CRACEHACTI_AJTJOURPRERRDANM2\FINESS_ET">'Activité EHPAD &amp; PUV'!$K$131</definedName>
    <definedName name="CRACEHACTI_HPABSM72__ANTANM1\FINESS_ET">'Activité EHPAD &amp; PUV'!$M$34</definedName>
    <definedName name="CRACEHACTI_HPABSM72__ANTANM1\Id_CR_SF_">'Activité EHPAD_SF'!$M$34</definedName>
    <definedName name="CRACEHACTI_HPABSM72__PRDANN0\FINESS_ET">'Activité EHPAD &amp; PUV'!$N$34</definedName>
    <definedName name="CRACEHACTI_HPABSM72__PRDANN0\Id_CR_SF_">'Activité EHPAD_SF'!$N$34</definedName>
    <definedName name="CRACEHACTI_HPABSM72__RRDANM2\FINESS_ET">'Activité EHPAD &amp; PUV'!$K$34</definedName>
    <definedName name="CRACEHACTI_HPABSM72__RRDANM2\Id_CR_SF_">'Activité EHPAD_SF'!$K$34</definedName>
    <definedName name="CRACEHACTI_HPABSM72__RRDANM3\FINESS_ET">'Activité EHPAD &amp; PUV'!$J$34</definedName>
    <definedName name="CRACEHACTI_HPABSM72__RRDANM3\Id_CR_SF_">'Activité EHPAD_SF'!$J$34</definedName>
    <definedName name="CRACEHACTI_HPABSM72__RRDANM4\FINESS_ET">'Activité EHPAD &amp; PUV'!$I$34</definedName>
    <definedName name="CRACEHACTI_HPABSM72__RRDANM4\Id_CR_SF_">'Activité EHPAD_SF'!$I$34</definedName>
    <definedName name="CRACEHACTI_HPABSP72__ANTANM1\FINESS_ET">'Activité EHPAD &amp; PUV'!$M$44</definedName>
    <definedName name="CRACEHACTI_HPABSP72__ANTANM1\Id_CR_SF_">'Activité EHPAD_SF'!$M$44</definedName>
    <definedName name="CRACEHACTI_HPABSP72__PRDANN0\FINESS_ET">'Activité EHPAD &amp; PUV'!$N$44</definedName>
    <definedName name="CRACEHACTI_HPABSP72__PRDANN0\Id_CR_SF_">'Activité EHPAD_SF'!$N$44</definedName>
    <definedName name="CRACEHACTI_HPABSP72__RRDANM2\FINESS_ET">'Activité EHPAD &amp; PUV'!$K$44</definedName>
    <definedName name="CRACEHACTI_HPABSP72__RRDANM2\Id_CR_SF_">'Activité EHPAD_SF'!$K$44</definedName>
    <definedName name="CRACEHACTI_HPABSP72__RRDANM3\FINESS_ET">'Activité EHPAD &amp; PUV'!$J$44</definedName>
    <definedName name="CRACEHACTI_HPABSP72__RRDANM3\Id_CR_SF_">'Activité EHPAD_SF'!$J$44</definedName>
    <definedName name="CRACEHACTI_HPABSP72__RRDANM4\FINESS_ET">'Activité EHPAD &amp; PUV'!$I$44</definedName>
    <definedName name="CRACEHACTI_HPABSP72__RRDANM4\Id_CR_SF_">'Activité EHPAD_SF'!$I$44</definedName>
    <definedName name="CRACEHACTI_HPCAPINSHP___ANN0\FINESS_ET">'Activité EHPAD &amp; PUV'!$D$8</definedName>
    <definedName name="CRACEHACTI_HPCAPINSHP___ANN0\Id_CR_SF_">'Activité EHPAD_SF'!$D$8</definedName>
    <definedName name="CRACEHACTI_HPHOSPM72_ANTANM1\FINESS_ET">'Activité EHPAD &amp; PUV'!$M$35</definedName>
    <definedName name="CRACEHACTI_HPHOSPM72_ANTANM1\Id_CR_SF_">'Activité EHPAD_SF'!$M$35</definedName>
    <definedName name="CRACEHACTI_HPHOSPM72_PRDANN0\FINESS_ET">'Activité EHPAD &amp; PUV'!$N$35</definedName>
    <definedName name="CRACEHACTI_HPHOSPM72_PRDANN0\Id_CR_SF_">'Activité EHPAD_SF'!$N$35</definedName>
    <definedName name="CRACEHACTI_HPHOSPM72_RRDANM2\FINESS_ET">'Activité EHPAD &amp; PUV'!$K$35</definedName>
    <definedName name="CRACEHACTI_HPHOSPM72_RRDANM2\Id_CR_SF_">'Activité EHPAD_SF'!$K$35</definedName>
    <definedName name="CRACEHACTI_HPHOSPM72_RRDANM3\FINESS_ET">'Activité EHPAD &amp; PUV'!$J$35</definedName>
    <definedName name="CRACEHACTI_HPHOSPM72_RRDANM3\Id_CR_SF_">'Activité EHPAD_SF'!$J$35</definedName>
    <definedName name="CRACEHACTI_HPHOSPM72_RRDANM4\FINESS_ET">'Activité EHPAD &amp; PUV'!$I$35</definedName>
    <definedName name="CRACEHACTI_HPHOSPM72_RRDANM4\Id_CR_SF_">'Activité EHPAD_SF'!$I$35</definedName>
    <definedName name="CRACEHACTI_HPHOSPP72_ANTANM1\FINESS_ET">'Activité EHPAD &amp; PUV'!$M$45</definedName>
    <definedName name="CRACEHACTI_HPHOSPP72_ANTANM1\Id_CR_SF_">'Activité EHPAD_SF'!$M$45</definedName>
    <definedName name="CRACEHACTI_HPHOSPP72_PRDANN0\FINESS_ET">'Activité EHPAD &amp; PUV'!$N$45</definedName>
    <definedName name="CRACEHACTI_HPHOSPP72_PRDANN0\Id_CR_SF_">'Activité EHPAD_SF'!$N$45</definedName>
    <definedName name="CRACEHACTI_HPHOSPP72_RRDANM2\FINESS_ET">'Activité EHPAD &amp; PUV'!$K$45</definedName>
    <definedName name="CRACEHACTI_HPHOSPP72_RRDANM2\Id_CR_SF_">'Activité EHPAD_SF'!$K$45</definedName>
    <definedName name="CRACEHACTI_HPHOSPP72_RRDANM3\FINESS_ET">'Activité EHPAD &amp; PUV'!$J$45</definedName>
    <definedName name="CRACEHACTI_HPHOSPP72_RRDANM3\Id_CR_SF_">'Activité EHPAD_SF'!$J$45</definedName>
    <definedName name="CRACEHACTI_HPHOSPP72_RRDANM4\FINESS_ET">'Activité EHPAD &amp; PUV'!$I$45</definedName>
    <definedName name="CRACEHACTI_HPHOSPP72_RRDANM4\Id_CR_SF_">'Activité EHPAD_SF'!$I$45</definedName>
    <definedName name="CRACEHACTI_HPJOUR12HDANTANM1\FINESS_ET">'Activité EHPAD &amp; PUV'!$M$22</definedName>
    <definedName name="CRACEHACTI_HPJOUR12HDANTANM1\Id_CR_SF_">'Activité EHPAD_SF'!$M$22</definedName>
    <definedName name="CRACEHACTI_HPJOUR12HDPRDANN0\FINESS_ET">'Activité EHPAD &amp; PUV'!$N$22</definedName>
    <definedName name="CRACEHACTI_HPJOUR12HDPRDANN0\Id_CR_SF_">'Activité EHPAD_SF'!$N$22</definedName>
    <definedName name="CRACEHACTI_HPJOUR12HDRRDANM2\FINESS_ET">'Activité EHPAD &amp; PUV'!$K$22</definedName>
    <definedName name="CRACEHACTI_HPJOUR12HDRRDANM2\Id_CR_SF_">'Activité EHPAD_SF'!$K$22</definedName>
    <definedName name="CRACEHACTI_HPJOUR12HDRRDANM3\FINESS_ET">'Activité EHPAD &amp; PUV'!$J$22</definedName>
    <definedName name="CRACEHACTI_HPJOUR12HDRRDANM3\Id_CR_SF_">'Activité EHPAD_SF'!$J$22</definedName>
    <definedName name="CRACEHACTI_HPJOUR12HDRRDANM4\FINESS_ET">'Activité EHPAD &amp; PUV'!$I$22</definedName>
    <definedName name="CRACEHACTI_HPJOUR12HDRRDANM4\Id_CR_SF_">'Activité EHPAD_SF'!$I$22</definedName>
    <definedName name="CRACEHACTI_HPJOUR34HDANTANM1\FINESS_ET">'Activité EHPAD &amp; PUV'!$M$26</definedName>
    <definedName name="CRACEHACTI_HPJOUR34HDANTANM1\Id_CR_SF_">'Activité EHPAD_SF'!$M$26</definedName>
    <definedName name="CRACEHACTI_HPJOUR34HDPRDANN0\FINESS_ET">'Activité EHPAD &amp; PUV'!$N$26</definedName>
    <definedName name="CRACEHACTI_HPJOUR34HDPRDANN0\Id_CR_SF_">'Activité EHPAD_SF'!$N$26</definedName>
    <definedName name="CRACEHACTI_HPJOUR34HDRRDANM2\FINESS_ET">'Activité EHPAD &amp; PUV'!$K$26</definedName>
    <definedName name="CRACEHACTI_HPJOUR34HDRRDANM2\Id_CR_SF_">'Activité EHPAD_SF'!$K$26</definedName>
    <definedName name="CRACEHACTI_HPJOUR34HDRRDANM3\FINESS_ET">'Activité EHPAD &amp; PUV'!$J$26</definedName>
    <definedName name="CRACEHACTI_HPJOUR34HDRRDANM3\Id_CR_SF_">'Activité EHPAD_SF'!$J$26</definedName>
    <definedName name="CRACEHACTI_HPJOUR34HDRRDANM4\FINESS_ET">'Activité EHPAD &amp; PUV'!$I$26</definedName>
    <definedName name="CRACEHACTI_HPJOUR34HDRRDANM4\Id_CR_SF_">'Activité EHPAD_SF'!$I$26</definedName>
    <definedName name="CRACEHACTI_HPJOUR56HDANTANM1\FINESS_ET">'Activité EHPAD &amp; PUV'!$M$30</definedName>
    <definedName name="CRACEHACTI_HPJOUR56HDANTANM1\Id_CR_SF_">'Activité EHPAD_SF'!$M$30</definedName>
    <definedName name="CRACEHACTI_HPJOUR56HDPRDANN0\FINESS_ET">'Activité EHPAD &amp; PUV'!$N$30</definedName>
    <definedName name="CRACEHACTI_HPJOUR56HDPRDANN0\Id_CR_SF_">'Activité EHPAD_SF'!$N$30</definedName>
    <definedName name="CRACEHACTI_HPJOUR56HDRRDANM2\FINESS_ET">'Activité EHPAD &amp; PUV'!$K$30</definedName>
    <definedName name="CRACEHACTI_HPJOUR56HDRRDANM2\Id_CR_SF_">'Activité EHPAD_SF'!$K$30</definedName>
    <definedName name="CRACEHACTI_HPJOUR56HDRRDANM3\FINESS_ET">'Activité EHPAD &amp; PUV'!$J$30</definedName>
    <definedName name="CRACEHACTI_HPJOUR56HDRRDANM3\Id_CR_SF_">'Activité EHPAD_SF'!$J$30</definedName>
    <definedName name="CRACEHACTI_HPJOUR56HDRRDANM4\FINESS_ET">'Activité EHPAD &amp; PUV'!$I$30</definedName>
    <definedName name="CRACEHACTI_HPJOUR56HDRRDANM4\Id_CR_SF_">'Activité EHPAD_SF'!$I$30</definedName>
    <definedName name="CRACEHACTI_HPJOURGIR1ANTANM1\FINESS_ET">'Activité EHPAD &amp; PUV'!$M$19</definedName>
    <definedName name="CRACEHACTI_HPJOURGIR1ANTANM1\Id_CR_SF_">'Activité EHPAD_SF'!$M$19</definedName>
    <definedName name="CRACEHACTI_HPJOURGIR1PRDANN0\FINESS_ET">'Activité EHPAD &amp; PUV'!$N$19</definedName>
    <definedName name="CRACEHACTI_HPJOURGIR1PRDANN0\Id_CR_SF_">'Activité EHPAD_SF'!$N$19</definedName>
    <definedName name="CRACEHACTI_HPJOURGIR1RRDANM2\FINESS_ET">'Activité EHPAD &amp; PUV'!$K$19</definedName>
    <definedName name="CRACEHACTI_HPJOURGIR1RRDANM2\Id_CR_SF_">'Activité EHPAD_SF'!$K$19</definedName>
    <definedName name="CRACEHACTI_HPJOURGIR1RRDANM3\FINESS_ET">'Activité EHPAD &amp; PUV'!$J$19</definedName>
    <definedName name="CRACEHACTI_HPJOURGIR1RRDANM3\Id_CR_SF_">'Activité EHPAD_SF'!$J$19</definedName>
    <definedName name="CRACEHACTI_HPJOURGIR1RRDANM4\FINESS_ET">'Activité EHPAD &amp; PUV'!$I$19</definedName>
    <definedName name="CRACEHACTI_HPJOURGIR1RRDANM4\Id_CR_SF_">'Activité EHPAD_SF'!$I$19</definedName>
    <definedName name="CRACEHACTI_HPJOURGIR2ANTANM1\FINESS_ET">'Activité EHPAD &amp; PUV'!$M$20</definedName>
    <definedName name="CRACEHACTI_HPJOURGIR2ANTANM1\Id_CR_SF_">'Activité EHPAD_SF'!$M$20</definedName>
    <definedName name="CRACEHACTI_HPJOURGIR2PRDANN0\FINESS_ET">'Activité EHPAD &amp; PUV'!$N$20</definedName>
    <definedName name="CRACEHACTI_HPJOURGIR2PRDANN0\Id_CR_SF_">'Activité EHPAD_SF'!$N$20</definedName>
    <definedName name="CRACEHACTI_HPJOURGIR2RRDANM2\FINESS_ET">'Activité EHPAD &amp; PUV'!$K$20</definedName>
    <definedName name="CRACEHACTI_HPJOURGIR2RRDANM2\Id_CR_SF_">'Activité EHPAD_SF'!$K$20</definedName>
    <definedName name="CRACEHACTI_HPJOURGIR2RRDANM3\FINESS_ET">'Activité EHPAD &amp; PUV'!$J$20</definedName>
    <definedName name="CRACEHACTI_HPJOURGIR2RRDANM3\Id_CR_SF_">'Activité EHPAD_SF'!$J$20</definedName>
    <definedName name="CRACEHACTI_HPJOURGIR2RRDANM4\FINESS_ET">'Activité EHPAD &amp; PUV'!$I$20</definedName>
    <definedName name="CRACEHACTI_HPJOURGIR2RRDANM4\Id_CR_SF_">'Activité EHPAD_SF'!$I$20</definedName>
    <definedName name="CRACEHACTI_HPJOURGIR3ANTANM1\FINESS_ET">'Activité EHPAD &amp; PUV'!$M$23</definedName>
    <definedName name="CRACEHACTI_HPJOURGIR3ANTANM1\Id_CR_SF_">'Activité EHPAD_SF'!$M$23</definedName>
    <definedName name="CRACEHACTI_HPJOURGIR3PRDANN0\FINESS_ET">'Activité EHPAD &amp; PUV'!$N$23</definedName>
    <definedName name="CRACEHACTI_HPJOURGIR3PRDANN0\Id_CR_SF_">'Activité EHPAD_SF'!$N$23</definedName>
    <definedName name="CRACEHACTI_HPJOURGIR3RRDANM2\FINESS_ET">'Activité EHPAD &amp; PUV'!$K$23</definedName>
    <definedName name="CRACEHACTI_HPJOURGIR3RRDANM2\Id_CR_SF_">'Activité EHPAD_SF'!$K$23</definedName>
    <definedName name="CRACEHACTI_HPJOURGIR3RRDANM3\FINESS_ET">'Activité EHPAD &amp; PUV'!$J$23</definedName>
    <definedName name="CRACEHACTI_HPJOURGIR3RRDANM3\Id_CR_SF_">'Activité EHPAD_SF'!$J$23</definedName>
    <definedName name="CRACEHACTI_HPJOURGIR3RRDANM4\FINESS_ET">'Activité EHPAD &amp; PUV'!$I$23</definedName>
    <definedName name="CRACEHACTI_HPJOURGIR3RRDANM4\Id_CR_SF_">'Activité EHPAD_SF'!$I$23</definedName>
    <definedName name="CRACEHACTI_HPJOURGIR4ANTANM1\FINESS_ET">'Activité EHPAD &amp; PUV'!$M$24</definedName>
    <definedName name="CRACEHACTI_HPJOURGIR4ANTANM1\Id_CR_SF_">'Activité EHPAD_SF'!$M$24</definedName>
    <definedName name="CRACEHACTI_HPJOURGIR4PRDANN0\FINESS_ET">'Activité EHPAD &amp; PUV'!$N$24</definedName>
    <definedName name="CRACEHACTI_HPJOURGIR4PRDANN0\Id_CR_SF_">'Activité EHPAD_SF'!$N$24</definedName>
    <definedName name="CRACEHACTI_HPJOURGIR4RRDANM2\FINESS_ET">'Activité EHPAD &amp; PUV'!$K$24</definedName>
    <definedName name="CRACEHACTI_HPJOURGIR4RRDANM2\Id_CR_SF_">'Activité EHPAD_SF'!$K$24</definedName>
    <definedName name="CRACEHACTI_HPJOURGIR4RRDANM3\FINESS_ET">'Activité EHPAD &amp; PUV'!$J$24</definedName>
    <definedName name="CRACEHACTI_HPJOURGIR4RRDANM3\Id_CR_SF_">'Activité EHPAD_SF'!$J$24</definedName>
    <definedName name="CRACEHACTI_HPJOURGIR4RRDANM4\FINESS_ET">'Activité EHPAD &amp; PUV'!$I$24</definedName>
    <definedName name="CRACEHACTI_HPJOURGIR4RRDANM4\Id_CR_SF_">'Activité EHPAD_SF'!$I$24</definedName>
    <definedName name="CRACEHACTI_HPJOURGIR5ANTANM1\FINESS_ET">'Activité EHPAD &amp; PUV'!$M$27</definedName>
    <definedName name="CRACEHACTI_HPJOURGIR5ANTANM1\Id_CR_SF_">'Activité EHPAD_SF'!$M$27</definedName>
    <definedName name="CRACEHACTI_HPJOURGIR5PRDANN0\FINESS_ET">'Activité EHPAD &amp; PUV'!$N$27</definedName>
    <definedName name="CRACEHACTI_HPJOURGIR5PRDANN0\Id_CR_SF_">'Activité EHPAD_SF'!$N$27</definedName>
    <definedName name="CRACEHACTI_HPJOURGIR5RRDANM2\FINESS_ET">'Activité EHPAD &amp; PUV'!$K$27</definedName>
    <definedName name="CRACEHACTI_HPJOURGIR5RRDANM2\Id_CR_SF_">'Activité EHPAD_SF'!$K$27</definedName>
    <definedName name="CRACEHACTI_HPJOURGIR5RRDANM3\FINESS_ET">'Activité EHPAD &amp; PUV'!$J$27</definedName>
    <definedName name="CRACEHACTI_HPJOURGIR5RRDANM3\Id_CR_SF_">'Activité EHPAD_SF'!$J$27</definedName>
    <definedName name="CRACEHACTI_HPJOURGIR5RRDANM4\FINESS_ET">'Activité EHPAD &amp; PUV'!$I$27</definedName>
    <definedName name="CRACEHACTI_HPJOURGIR5RRDANM4\Id_CR_SF_">'Activité EHPAD_SF'!$I$27</definedName>
    <definedName name="CRACEHACTI_HPJOURGIR6ANTANM1\FINESS_ET">'Activité EHPAD &amp; PUV'!$M$28</definedName>
    <definedName name="CRACEHACTI_HPJOURGIR6ANTANM1\Id_CR_SF_">'Activité EHPAD_SF'!$M$28</definedName>
    <definedName name="CRACEHACTI_HPJOURGIR6PRDANN0\FINESS_ET">'Activité EHPAD &amp; PUV'!$N$28</definedName>
    <definedName name="CRACEHACTI_HPJOURGIR6PRDANN0\Id_CR_SF_">'Activité EHPAD_SF'!$N$28</definedName>
    <definedName name="CRACEHACTI_HPJOURGIR6RRDANM2\FINESS_ET">'Activité EHPAD &amp; PUV'!$K$28</definedName>
    <definedName name="CRACEHACTI_HPJOURGIR6RRDANM2\Id_CR_SF_">'Activité EHPAD_SF'!$K$28</definedName>
    <definedName name="CRACEHACTI_HPJOURGIR6RRDANM3\FINESS_ET">'Activité EHPAD &amp; PUV'!$J$28</definedName>
    <definedName name="CRACEHACTI_HPJOURGIR6RRDANM3\Id_CR_SF_">'Activité EHPAD_SF'!$J$28</definedName>
    <definedName name="CRACEHACTI_HPJOURGIR6RRDANM4\FINESS_ET">'Activité EHPAD &amp; PUV'!$I$28</definedName>
    <definedName name="CRACEHACTI_HPJOURGIR6RRDANM4\Id_CR_SF_">'Activité EHPAD_SF'!$I$28</definedName>
    <definedName name="CRACEHACTI_HPJOURM60_ANTANM1\FINESS_ET">'Activité EHPAD &amp; PUV'!$M$32</definedName>
    <definedName name="CRACEHACTI_HPJOURM60_ANTANM1\Id_CR_SF_">'Activité EHPAD_SF'!$M$32</definedName>
    <definedName name="CRACEHACTI_HPJOURM60_PRDANN0\FINESS_ET">'Activité EHPAD &amp; PUV'!$N$32</definedName>
    <definedName name="CRACEHACTI_HPJOURM60_PRDANN0\Id_CR_SF_">'Activité EHPAD_SF'!$N$32</definedName>
    <definedName name="CRACEHACTI_HPJOURM60_RRDANM2\FINESS_ET">'Activité EHPAD &amp; PUV'!$K$32</definedName>
    <definedName name="CRACEHACTI_HPJOURM60_RRDANM2\Id_CR_SF_">'Activité EHPAD_SF'!$K$32</definedName>
    <definedName name="CRACEHACTI_HPJOURM60_RRDANM3\FINESS_ET">'Activité EHPAD &amp; PUV'!$J$32</definedName>
    <definedName name="CRACEHACTI_HPJOURM60_RRDANM3\Id_CR_SF_">'Activité EHPAD_SF'!$J$32</definedName>
    <definedName name="CRACEHACTI_HPJOURM60_RRDANM4\FINESS_ET">'Activité EHPAD &amp; PUV'!$I$32</definedName>
    <definedName name="CRACEHACTI_HPJOURM60_RRDANM4\Id_CR_SF_">'Activité EHPAD_SF'!$I$32</definedName>
    <definedName name="CRACEHACTI_HPJOUROUV_ANTANM1\FINESS_ET">'Activité EHPAD &amp; PUV'!$G$54</definedName>
    <definedName name="CRACEHACTI_HPJOUROUV_ANTANM1\Id_CR_SF_">'Activité EHPAD_SF'!$G$54</definedName>
    <definedName name="CRACEHACTI_HPJOUROUV_PRDANN0\FINESS_ET">'Activité EHPAD &amp; PUV'!$H$54</definedName>
    <definedName name="CRACEHACTI_HPJOUROUV_PRDANN0\Id_CR_SF_">'Activité EHPAD_SF'!$H$54</definedName>
    <definedName name="CRACEHACTI_HPJOUROUV_RRDANM2\FINESS_ET">'Activité EHPAD &amp; PUV'!$F$54</definedName>
    <definedName name="CRACEHACTI_HPJOUROUV_RRDANM2\Id_CR_SF_">'Activité EHPAD_SF'!$F$54</definedName>
    <definedName name="CRACEHACTI_HPJOUROUV_RRDANM3\FINESS_ET">'Activité EHPAD &amp; PUV'!$E$54</definedName>
    <definedName name="CRACEHACTI_HPJOUROUV_RRDANM3\Id_CR_SF_">'Activité EHPAD_SF'!$E$54</definedName>
    <definedName name="CRACEHACTI_HPJOUROUV_RRDANM4\FINESS_ET">'Activité EHPAD &amp; PUV'!$D$54</definedName>
    <definedName name="CRACEHACTI_HPJOUROUV_RRDANM4\Id_CR_SF_">'Activité EHPAD_SF'!$D$54</definedName>
    <definedName name="CRACEHACTI_HPNBPLACESANTANM1\FINESS_ET">'Activité EHPAD &amp; PUV'!$G$53</definedName>
    <definedName name="CRACEHACTI_HPNBPLACESANTANM1\Id_CR_SF_">'Activité EHPAD_SF'!$G$53</definedName>
    <definedName name="CRACEHACTI_HPNBPLACESPRDANN0\FINESS_ET">'Activité EHPAD &amp; PUV'!$H$53</definedName>
    <definedName name="CRACEHACTI_HPNBPLACESPRDANN0\Id_CR_SF_">'Activité EHPAD_SF'!$H$53</definedName>
    <definedName name="CRACEHACTI_HPNBPLACESRRDANM2\FINESS_ET">'Activité EHPAD &amp; PUV'!$F$53</definedName>
    <definedName name="CRACEHACTI_HPNBPLACESRRDANM2\Id_CR_SF_">'Activité EHPAD_SF'!$F$53</definedName>
    <definedName name="CRACEHACTI_HPNBPLACESRRDANM3\FINESS_ET">'Activité EHPAD &amp; PUV'!$E$53</definedName>
    <definedName name="CRACEHACTI_HPNBPLACESRRDANM3\Id_CR_SF_">'Activité EHPAD_SF'!$E$53</definedName>
    <definedName name="CRACEHACTI_HPNBPLACESRRDANM4\FINESS_ET">'Activité EHPAD &amp; PUV'!$D$53</definedName>
    <definedName name="CRACEHACTI_HPNBPLACESRRDANM4\Id_CR_SF_">'Activité EHPAD_SF'!$D$53</definedName>
    <definedName name="CRACEHACTI_HPPAD12HD_ANTANM1\FINESS_ET">'Activité EHPAD &amp; PUV'!$G$22</definedName>
    <definedName name="CRACEHACTI_HPPAD12HD_ANTANM1\Id_CR_SF_">'Activité EHPAD_SF'!$G$22</definedName>
    <definedName name="CRACEHACTI_HPPAD12HD_PRDANN0\FINESS_ET">'Activité EHPAD &amp; PUV'!$H$22</definedName>
    <definedName name="CRACEHACTI_HPPAD12HD_PRDANN0\Id_CR_SF_">'Activité EHPAD_SF'!$H$22</definedName>
    <definedName name="CRACEHACTI_HPPAD12HD_RRDANM2\FINESS_ET">'Activité EHPAD &amp; PUV'!$F$22</definedName>
    <definedName name="CRACEHACTI_HPPAD12HD_RRDANM2\Id_CR_SF_">'Activité EHPAD_SF'!$F$22</definedName>
    <definedName name="CRACEHACTI_HPPAD12HD_RRDANM3\FINESS_ET">'Activité EHPAD &amp; PUV'!$E$22</definedName>
    <definedName name="CRACEHACTI_HPPAD12HD_RRDANM3\Id_CR_SF_">'Activité EHPAD_SF'!$E$22</definedName>
    <definedName name="CRACEHACTI_HPPAD12HD_RRDANM4\FINESS_ET">'Activité EHPAD &amp; PUV'!$D$22</definedName>
    <definedName name="CRACEHACTI_HPPAD12HD_RRDANM4\Id_CR_SF_">'Activité EHPAD_SF'!$D$22</definedName>
    <definedName name="CRACEHACTI_HPPAD34HD_ANTANM1\FINESS_ET">'Activité EHPAD &amp; PUV'!$G$26</definedName>
    <definedName name="CRACEHACTI_HPPAD34HD_ANTANM1\Id_CR_SF_">'Activité EHPAD_SF'!$G$26</definedName>
    <definedName name="CRACEHACTI_HPPAD34HD_PRDANN0\FINESS_ET">'Activité EHPAD &amp; PUV'!$H$26</definedName>
    <definedName name="CRACEHACTI_HPPAD34HD_PRDANN0\Id_CR_SF_">'Activité EHPAD_SF'!$H$26</definedName>
    <definedName name="CRACEHACTI_HPPAD34HD_RRDANM2\FINESS_ET">'Activité EHPAD &amp; PUV'!$F$26</definedName>
    <definedName name="CRACEHACTI_HPPAD34HD_RRDANM2\Id_CR_SF_">'Activité EHPAD_SF'!$F$26</definedName>
    <definedName name="CRACEHACTI_HPPAD34HD_RRDANM3\FINESS_ET">'Activité EHPAD &amp; PUV'!$E$26</definedName>
    <definedName name="CRACEHACTI_HPPAD34HD_RRDANM3\Id_CR_SF_">'Activité EHPAD_SF'!$E$26</definedName>
    <definedName name="CRACEHACTI_HPPAD34HD_RRDANM4\FINESS_ET">'Activité EHPAD &amp; PUV'!$D$26</definedName>
    <definedName name="CRACEHACTI_HPPAD34HD_RRDANM4\Id_CR_SF_">'Activité EHPAD_SF'!$D$26</definedName>
    <definedName name="CRACEHACTI_HPPAD56HD_ANTANM1\FINESS_ET">'Activité EHPAD &amp; PUV'!$G$30</definedName>
    <definedName name="CRACEHACTI_HPPAD56HD_ANTANM1\Id_CR_SF_">'Activité EHPAD_SF'!$G$30</definedName>
    <definedName name="CRACEHACTI_HPPAD56HD_PRDANN0\FINESS_ET">'Activité EHPAD &amp; PUV'!$H$30</definedName>
    <definedName name="CRACEHACTI_HPPAD56HD_PRDANN0\Id_CR_SF_">'Activité EHPAD_SF'!$H$30</definedName>
    <definedName name="CRACEHACTI_HPPAD56HD_RRDANM2\FINESS_ET">'Activité EHPAD &amp; PUV'!$F$30</definedName>
    <definedName name="CRACEHACTI_HPPAD56HD_RRDANM2\Id_CR_SF_">'Activité EHPAD_SF'!$F$30</definedName>
    <definedName name="CRACEHACTI_HPPAD56HD_RRDANM3\FINESS_ET">'Activité EHPAD &amp; PUV'!$E$30</definedName>
    <definedName name="CRACEHACTI_HPPAD56HD_RRDANM3\Id_CR_SF_">'Activité EHPAD_SF'!$E$30</definedName>
    <definedName name="CRACEHACTI_HPPAD56HD_RRDANM4\FINESS_ET">'Activité EHPAD &amp; PUV'!$D$30</definedName>
    <definedName name="CRACEHACTI_HPPAD56HD_RRDANM4\Id_CR_SF_">'Activité EHPAD_SF'!$D$30</definedName>
    <definedName name="CRACEHACTI_HPPADGIR1_ANTANM1\FINESS_ET">'Activité EHPAD &amp; PUV'!$G$19</definedName>
    <definedName name="CRACEHACTI_HPPADGIR1_ANTANM1\Id_CR_SF_">'Activité EHPAD_SF'!$G$19</definedName>
    <definedName name="CRACEHACTI_HPPADGIR1_PRDANN0\FINESS_ET">'Activité EHPAD &amp; PUV'!$H$19</definedName>
    <definedName name="CRACEHACTI_HPPADGIR1_PRDANN0\Id_CR_SF_">'Activité EHPAD_SF'!$H$19</definedName>
    <definedName name="CRACEHACTI_HPPADGIR1_RRDANM2\FINESS_ET">'Activité EHPAD &amp; PUV'!$F$19</definedName>
    <definedName name="CRACEHACTI_HPPADGIR1_RRDANM2\Id_CR_SF_">'Activité EHPAD_SF'!$F$19</definedName>
    <definedName name="CRACEHACTI_HPPADGIR1_RRDANM3\FINESS_ET">'Activité EHPAD &amp; PUV'!$E$19</definedName>
    <definedName name="CRACEHACTI_HPPADGIR1_RRDANM3\Id_CR_SF_">'Activité EHPAD_SF'!$E$19</definedName>
    <definedName name="CRACEHACTI_HPPADGIR1_RRDANM4\FINESS_ET">'Activité EHPAD &amp; PUV'!$D$19</definedName>
    <definedName name="CRACEHACTI_HPPADGIR1_RRDANM4\Id_CR_SF_">'Activité EHPAD_SF'!$D$19</definedName>
    <definedName name="CRACEHACTI_HPPADGIR2_ANTANM1\FINESS_ET">'Activité EHPAD &amp; PUV'!$G$20</definedName>
    <definedName name="CRACEHACTI_HPPADGIR2_ANTANM1\Id_CR_SF_">'Activité EHPAD_SF'!$G$20</definedName>
    <definedName name="CRACEHACTI_HPPADGIR2_PRDANN0\FINESS_ET">'Activité EHPAD &amp; PUV'!$H$20</definedName>
    <definedName name="CRACEHACTI_HPPADGIR2_PRDANN0\Id_CR_SF_">'Activité EHPAD_SF'!$H$20</definedName>
    <definedName name="CRACEHACTI_HPPADGIR2_RRDANM2\FINESS_ET">'Activité EHPAD &amp; PUV'!$F$20</definedName>
    <definedName name="CRACEHACTI_HPPADGIR2_RRDANM2\Id_CR_SF_">'Activité EHPAD_SF'!$F$20</definedName>
    <definedName name="CRACEHACTI_HPPADGIR2_RRDANM3\FINESS_ET">'Activité EHPAD &amp; PUV'!$E$20</definedName>
    <definedName name="CRACEHACTI_HPPADGIR2_RRDANM3\Id_CR_SF_">'Activité EHPAD_SF'!$E$20</definedName>
    <definedName name="CRACEHACTI_HPPADGIR2_RRDANM4\FINESS_ET">'Activité EHPAD &amp; PUV'!$D$20</definedName>
    <definedName name="CRACEHACTI_HPPADGIR2_RRDANM4\Id_CR_SF_">'Activité EHPAD_SF'!$D$20</definedName>
    <definedName name="CRACEHACTI_HPPADGIR3_ANTANM1\FINESS_ET">'Activité EHPAD &amp; PUV'!$G$23</definedName>
    <definedName name="CRACEHACTI_HPPADGIR3_ANTANM1\Id_CR_SF_">'Activité EHPAD_SF'!$G$23</definedName>
    <definedName name="CRACEHACTI_HPPADGIR3_PRDANN0\FINESS_ET">'Activité EHPAD &amp; PUV'!$H$23</definedName>
    <definedName name="CRACEHACTI_HPPADGIR3_PRDANN0\Id_CR_SF_">'Activité EHPAD_SF'!$H$23</definedName>
    <definedName name="CRACEHACTI_HPPADGIR3_RRDANM2\FINESS_ET">'Activité EHPAD &amp; PUV'!$F$23</definedName>
    <definedName name="CRACEHACTI_HPPADGIR3_RRDANM2\Id_CR_SF_">'Activité EHPAD_SF'!$F$23</definedName>
    <definedName name="CRACEHACTI_HPPADGIR3_RRDANM3\FINESS_ET">'Activité EHPAD &amp; PUV'!$E$23</definedName>
    <definedName name="CRACEHACTI_HPPADGIR3_RRDANM3\Id_CR_SF_">'Activité EHPAD_SF'!$E$23</definedName>
    <definedName name="CRACEHACTI_HPPADGIR3_RRDANM4\FINESS_ET">'Activité EHPAD &amp; PUV'!$D$23</definedName>
    <definedName name="CRACEHACTI_HPPADGIR3_RRDANM4\Id_CR_SF_">'Activité EHPAD_SF'!$D$23</definedName>
    <definedName name="CRACEHACTI_HPPADGIR4_ANTANM1\FINESS_ET">'Activité EHPAD &amp; PUV'!$G$24</definedName>
    <definedName name="CRACEHACTI_HPPADGIR4_ANTANM1\Id_CR_SF_">'Activité EHPAD_SF'!$G$24</definedName>
    <definedName name="CRACEHACTI_HPPADGIR4_PRDANN0\FINESS_ET">'Activité EHPAD &amp; PUV'!$H$24</definedName>
    <definedName name="CRACEHACTI_HPPADGIR4_PRDANN0\Id_CR_SF_">'Activité EHPAD_SF'!$H$24</definedName>
    <definedName name="CRACEHACTI_HPPADGIR4_RRDANM2\FINESS_ET">'Activité EHPAD &amp; PUV'!$F$24</definedName>
    <definedName name="CRACEHACTI_HPPADGIR4_RRDANM2\Id_CR_SF_">'Activité EHPAD_SF'!$F$24</definedName>
    <definedName name="CRACEHACTI_HPPADGIR4_RRDANM3\FINESS_ET">'Activité EHPAD &amp; PUV'!$E$24</definedName>
    <definedName name="CRACEHACTI_HPPADGIR4_RRDANM3\Id_CR_SF_">'Activité EHPAD_SF'!$E$24</definedName>
    <definedName name="CRACEHACTI_HPPADGIR4_RRDANM4\FINESS_ET">'Activité EHPAD &amp; PUV'!$D$24</definedName>
    <definedName name="CRACEHACTI_HPPADGIR4_RRDANM4\Id_CR_SF_">'Activité EHPAD_SF'!$D$24</definedName>
    <definedName name="CRACEHACTI_HPPADGIR5_ANTANM1\FINESS_ET">'Activité EHPAD &amp; PUV'!$G$27</definedName>
    <definedName name="CRACEHACTI_HPPADGIR5_ANTANM1\Id_CR_SF_">'Activité EHPAD_SF'!$G$27</definedName>
    <definedName name="CRACEHACTI_HPPADGIR5_PRDANN0\FINESS_ET">'Activité EHPAD &amp; PUV'!$H$27</definedName>
    <definedName name="CRACEHACTI_HPPADGIR5_PRDANN0\Id_CR_SF_">'Activité EHPAD_SF'!$H$27</definedName>
    <definedName name="CRACEHACTI_HPPADGIR5_RRDANM2\FINESS_ET">'Activité EHPAD &amp; PUV'!$F$27</definedName>
    <definedName name="CRACEHACTI_HPPADGIR5_RRDANM2\Id_CR_SF_">'Activité EHPAD_SF'!$F$27</definedName>
    <definedName name="CRACEHACTI_HPPADGIR5_RRDANM3\FINESS_ET">'Activité EHPAD &amp; PUV'!$E$27</definedName>
    <definedName name="CRACEHACTI_HPPADGIR5_RRDANM3\Id_CR_SF_">'Activité EHPAD_SF'!$E$27</definedName>
    <definedName name="CRACEHACTI_HPPADGIR5_RRDANM4\FINESS_ET">'Activité EHPAD &amp; PUV'!$D$27</definedName>
    <definedName name="CRACEHACTI_HPPADGIR5_RRDANM4\Id_CR_SF_">'Activité EHPAD_SF'!$D$27</definedName>
    <definedName name="CRACEHACTI_HPPADGIR6_ANTANM1\FINESS_ET">'Activité EHPAD &amp; PUV'!$G$28</definedName>
    <definedName name="CRACEHACTI_HPPADGIR6_ANTANM1\Id_CR_SF_">'Activité EHPAD_SF'!$G$28</definedName>
    <definedName name="CRACEHACTI_HPPADGIR6_PRDANN0\FINESS_ET">'Activité EHPAD &amp; PUV'!$H$28</definedName>
    <definedName name="CRACEHACTI_HPPADGIR6_PRDANN0\Id_CR_SF_">'Activité EHPAD_SF'!$H$28</definedName>
    <definedName name="CRACEHACTI_HPPADGIR6_RRDANM2\FINESS_ET">'Activité EHPAD &amp; PUV'!$F$28</definedName>
    <definedName name="CRACEHACTI_HPPADGIR6_RRDANM2\Id_CR_SF_">'Activité EHPAD_SF'!$F$28</definedName>
    <definedName name="CRACEHACTI_HPPADGIR6_RRDANM3\FINESS_ET">'Activité EHPAD &amp; PUV'!$E$28</definedName>
    <definedName name="CRACEHACTI_HPPADGIR6_RRDANM3\Id_CR_SF_">'Activité EHPAD_SF'!$E$28</definedName>
    <definedName name="CRACEHACTI_HPPADGIR6_RRDANM4\FINESS_ET">'Activité EHPAD &amp; PUV'!$D$28</definedName>
    <definedName name="CRACEHACTI_HPPADGIR6_RRDANM4\Id_CR_SF_">'Activité EHPAD_SF'!$D$28</definedName>
    <definedName name="CRACEHACTI_HPPADM60__ANTANM1\FINESS_ET">'Activité EHPAD &amp; PUV'!$G$32</definedName>
    <definedName name="CRACEHACTI_HPPADM60__ANTANM1\Id_CR_SF_">'Activité EHPAD_SF'!$G$32</definedName>
    <definedName name="CRACEHACTI_HPPADM60__PRDANN0\FINESS_ET">'Activité EHPAD &amp; PUV'!$H$32</definedName>
    <definedName name="CRACEHACTI_HPPADM60__PRDANN0\Id_CR_SF_">'Activité EHPAD_SF'!$H$32</definedName>
    <definedName name="CRACEHACTI_HPPADM60__RRDANM2\FINESS_ET">'Activité EHPAD &amp; PUV'!$F$32</definedName>
    <definedName name="CRACEHACTI_HPPADM60__RRDANM2\Id_CR_SF_">'Activité EHPAD_SF'!$F$32</definedName>
    <definedName name="CRACEHACTI_HPPADM60__RRDANM3\FINESS_ET">'Activité EHPAD &amp; PUV'!$E$32</definedName>
    <definedName name="CRACEHACTI_HPPADM60__RRDANM3\Id_CR_SF_">'Activité EHPAD_SF'!$E$32</definedName>
    <definedName name="CRACEHACTI_HPPADM60__RRDANM4\FINESS_ET">'Activité EHPAD &amp; PUV'!$D$32</definedName>
    <definedName name="CRACEHACTI_HPPADM60__RRDANM4\Id_CR_SF_">'Activité EHPAD_SF'!$D$32</definedName>
    <definedName name="CRACEHACTI_HPTJOURPREANTANM1\FINESS_ET">'Activité EHPAD &amp; PUV'!$M$33</definedName>
    <definedName name="CRACEHACTI_HPTJOURPREPRDANN0\FINESS_ET">'Activité EHPAD &amp; PUV'!$N$33</definedName>
    <definedName name="CRACEHACTI_HPTJOURPRERRDANM2\FINESS_ET">'Activité EHPAD &amp; PUV'!$K$33</definedName>
    <definedName name="CRACEHACTI_HPTO_NUM__ANTANM1\FINESS_ET">'Activité EHPAD &amp; PUV'!$M$38</definedName>
    <definedName name="CRACEHACTI_HPTO_NUM__PRDANN0\FINESS_ET">'Activité EHPAD &amp; PUV'!$N$38</definedName>
    <definedName name="CRACEHACTI_HPTO_NUM__RRDANM2\FINESS_ET">'Activité EHPAD &amp; PUV'!$K$38</definedName>
    <definedName name="CRACEHACTI_HTABSM72__ANTANM1\FINESS_ET">'Activité EHPAD &amp; PUV'!$M$85</definedName>
    <definedName name="CRACEHACTI_HTABSM72__ANTANM1\Id_CR_SF_">'Activité EHPAD_SF'!$M$85</definedName>
    <definedName name="CRACEHACTI_HTABSM72__PRDANN0\FINESS_ET">'Activité EHPAD &amp; PUV'!$N$85</definedName>
    <definedName name="CRACEHACTI_HTABSM72__PRDANN0\Id_CR_SF_">'Activité EHPAD_SF'!$N$85</definedName>
    <definedName name="CRACEHACTI_HTABSM72__RRDANM2\FINESS_ET">'Activité EHPAD &amp; PUV'!$K$85</definedName>
    <definedName name="CRACEHACTI_HTABSM72__RRDANM2\Id_CR_SF_">'Activité EHPAD_SF'!$K$85</definedName>
    <definedName name="CRACEHACTI_HTABSM72__RRDANM3\FINESS_ET">'Activité EHPAD &amp; PUV'!$J$85</definedName>
    <definedName name="CRACEHACTI_HTABSM72__RRDANM3\Id_CR_SF_">'Activité EHPAD_SF'!$J$85</definedName>
    <definedName name="CRACEHACTI_HTABSM72__RRDANM4\FINESS_ET">'Activité EHPAD &amp; PUV'!$I$85</definedName>
    <definedName name="CRACEHACTI_HTABSM72__RRDANM4\Id_CR_SF_">'Activité EHPAD_SF'!$I$85</definedName>
    <definedName name="CRACEHACTI_HTABSP72__ANTANM1\FINESS_ET">'Activité EHPAD &amp; PUV'!$M$95</definedName>
    <definedName name="CRACEHACTI_HTABSP72__ANTANM1\Id_CR_SF_">'Activité EHPAD_SF'!$M$95</definedName>
    <definedName name="CRACEHACTI_HTABSP72__PRDANN0\FINESS_ET">'Activité EHPAD &amp; PUV'!$N$95</definedName>
    <definedName name="CRACEHACTI_HTABSP72__PRDANN0\Id_CR_SF_">'Activité EHPAD_SF'!$N$95</definedName>
    <definedName name="CRACEHACTI_HTABSP72__RRDANM2\FINESS_ET">'Activité EHPAD &amp; PUV'!$K$95</definedName>
    <definedName name="CRACEHACTI_HTABSP72__RRDANM2\Id_CR_SF_">'Activité EHPAD_SF'!$K$95</definedName>
    <definedName name="CRACEHACTI_HTABSP72__RRDANM3\FINESS_ET">'Activité EHPAD &amp; PUV'!$J$95</definedName>
    <definedName name="CRACEHACTI_HTABSP72__RRDANM3\Id_CR_SF_">'Activité EHPAD_SF'!$J$95</definedName>
    <definedName name="CRACEHACTI_HTABSP72__RRDANM4\FINESS_ET">'Activité EHPAD &amp; PUV'!$I$95</definedName>
    <definedName name="CRACEHACTI_HTABSP72__RRDANM4\Id_CR_SF_">'Activité EHPAD_SF'!$I$95</definedName>
    <definedName name="CRACEHACTI_HTCAPINSHT___ANN0\FINESS_ET">'Activité EHPAD &amp; PUV'!$G$8</definedName>
    <definedName name="CRACEHACTI_HTCAPINSHT___ANN0\Id_CR_SF_">'Activité EHPAD_SF'!$G$8</definedName>
    <definedName name="CRACEHACTI_HTHOSPM72_ANTANM1\FINESS_ET">'Activité EHPAD &amp; PUV'!$M$86</definedName>
    <definedName name="CRACEHACTI_HTHOSPM72_ANTANM1\Id_CR_SF_">'Activité EHPAD_SF'!$M$86</definedName>
    <definedName name="CRACEHACTI_HTHOSPM72_PRDANN0\FINESS_ET">'Activité EHPAD &amp; PUV'!$N$86</definedName>
    <definedName name="CRACEHACTI_HTHOSPM72_PRDANN0\Id_CR_SF_">'Activité EHPAD_SF'!$N$86</definedName>
    <definedName name="CRACEHACTI_HTHOSPM72_RRDANM2\FINESS_ET">'Activité EHPAD &amp; PUV'!$K$86</definedName>
    <definedName name="CRACEHACTI_HTHOSPM72_RRDANM2\Id_CR_SF_">'Activité EHPAD_SF'!$K$86</definedName>
    <definedName name="CRACEHACTI_HTHOSPM72_RRDANM3\FINESS_ET">'Activité EHPAD &amp; PUV'!$J$86</definedName>
    <definedName name="CRACEHACTI_HTHOSPM72_RRDANM3\Id_CR_SF_">'Activité EHPAD_SF'!$J$86</definedName>
    <definedName name="CRACEHACTI_HTHOSPM72_RRDANM4\FINESS_ET">'Activité EHPAD &amp; PUV'!$I$86</definedName>
    <definedName name="CRACEHACTI_HTHOSPM72_RRDANM4\Id_CR_SF_">'Activité EHPAD_SF'!$I$86</definedName>
    <definedName name="CRACEHACTI_HTHOSPP72_ANTANM1\FINESS_ET">'Activité EHPAD &amp; PUV'!$M$96</definedName>
    <definedName name="CRACEHACTI_HTHOSPP72_ANTANM1\Id_CR_SF_">'Activité EHPAD_SF'!$M$96</definedName>
    <definedName name="CRACEHACTI_HTHOSPP72_PRDANN0\FINESS_ET">'Activité EHPAD &amp; PUV'!$N$96</definedName>
    <definedName name="CRACEHACTI_HTHOSPP72_PRDANN0\Id_CR_SF_">'Activité EHPAD_SF'!$N$96</definedName>
    <definedName name="CRACEHACTI_HTHOSPP72_RRDANM2\FINESS_ET">'Activité EHPAD &amp; PUV'!$K$96</definedName>
    <definedName name="CRACEHACTI_HTHOSPP72_RRDANM2\Id_CR_SF_">'Activité EHPAD_SF'!$K$96</definedName>
    <definedName name="CRACEHACTI_HTHOSPP72_RRDANM3\FINESS_ET">'Activité EHPAD &amp; PUV'!$J$96</definedName>
    <definedName name="CRACEHACTI_HTHOSPP72_RRDANM3\Id_CR_SF_">'Activité EHPAD_SF'!$J$96</definedName>
    <definedName name="CRACEHACTI_HTHOSPP72_RRDANM4\FINESS_ET">'Activité EHPAD &amp; PUV'!$I$96</definedName>
    <definedName name="CRACEHACTI_HTHOSPP72_RRDANM4\Id_CR_SF_">'Activité EHPAD_SF'!$I$96</definedName>
    <definedName name="CRACEHACTI_HTJOUR12HDANTANM1\FINESS_ET">'Activité EHPAD &amp; PUV'!$M$73</definedName>
    <definedName name="CRACEHACTI_HTJOUR12HDANTANM1\Id_CR_SF_">'Activité EHPAD_SF'!$M$73</definedName>
    <definedName name="CRACEHACTI_HTJOUR12HDPRDANN0\FINESS_ET">'Activité EHPAD &amp; PUV'!$N$73</definedName>
    <definedName name="CRACEHACTI_HTJOUR12HDPRDANN0\Id_CR_SF_">'Activité EHPAD_SF'!$N$73</definedName>
    <definedName name="CRACEHACTI_HTJOUR12HDRRDANM2\FINESS_ET">'Activité EHPAD &amp; PUV'!$K$73</definedName>
    <definedName name="CRACEHACTI_HTJOUR12HDRRDANM2\Id_CR_SF_">'Activité EHPAD_SF'!$K$73</definedName>
    <definedName name="CRACEHACTI_HTJOUR12HDRRDANM3\FINESS_ET">'Activité EHPAD &amp; PUV'!$J$73</definedName>
    <definedName name="CRACEHACTI_HTJOUR12HDRRDANM3\Id_CR_SF_">'Activité EHPAD_SF'!$J$73</definedName>
    <definedName name="CRACEHACTI_HTJOUR12HDRRDANM4\FINESS_ET">'Activité EHPAD &amp; PUV'!$I$73</definedName>
    <definedName name="CRACEHACTI_HTJOUR12HDRRDANM4\Id_CR_SF_">'Activité EHPAD_SF'!$I$73</definedName>
    <definedName name="CRACEHACTI_HTJOUR34HDANTANM1\FINESS_ET">'Activité EHPAD &amp; PUV'!$M$77</definedName>
    <definedName name="CRACEHACTI_HTJOUR34HDANTANM1\Id_CR_SF_">'Activité EHPAD_SF'!$M$77</definedName>
    <definedName name="CRACEHACTI_HTJOUR34HDPRDANN0\FINESS_ET">'Activité EHPAD &amp; PUV'!$N$77</definedName>
    <definedName name="CRACEHACTI_HTJOUR34HDPRDANN0\Id_CR_SF_">'Activité EHPAD_SF'!$N$77</definedName>
    <definedName name="CRACEHACTI_HTJOUR34HDRRDANM2\FINESS_ET">'Activité EHPAD &amp; PUV'!$K$77</definedName>
    <definedName name="CRACEHACTI_HTJOUR34HDRRDANM2\Id_CR_SF_">'Activité EHPAD_SF'!$K$77</definedName>
    <definedName name="CRACEHACTI_HTJOUR34HDRRDANM3\FINESS_ET">'Activité EHPAD &amp; PUV'!$J$77</definedName>
    <definedName name="CRACEHACTI_HTJOUR34HDRRDANM3\Id_CR_SF_">'Activité EHPAD_SF'!$J$77</definedName>
    <definedName name="CRACEHACTI_HTJOUR34HDRRDANM4\FINESS_ET">'Activité EHPAD &amp; PUV'!$I$77</definedName>
    <definedName name="CRACEHACTI_HTJOUR34HDRRDANM4\Id_CR_SF_">'Activité EHPAD_SF'!$I$77</definedName>
    <definedName name="CRACEHACTI_HTJOUR56HDANTANM1\FINESS_ET">'Activité EHPAD &amp; PUV'!$M$81</definedName>
    <definedName name="CRACEHACTI_HTJOUR56HDANTANM1\Id_CR_SF_">'Activité EHPAD_SF'!$M$81</definedName>
    <definedName name="CRACEHACTI_HTJOUR56HDPRDANN0\FINESS_ET">'Activité EHPAD &amp; PUV'!$N$81</definedName>
    <definedName name="CRACEHACTI_HTJOUR56HDPRDANN0\Id_CR_SF_">'Activité EHPAD_SF'!$N$81</definedName>
    <definedName name="CRACEHACTI_HTJOUR56HDRRDANM2\FINESS_ET">'Activité EHPAD &amp; PUV'!$K$81</definedName>
    <definedName name="CRACEHACTI_HTJOUR56HDRRDANM2\Id_CR_SF_">'Activité EHPAD_SF'!$K$81</definedName>
    <definedName name="CRACEHACTI_HTJOUR56HDRRDANM3\FINESS_ET">'Activité EHPAD &amp; PUV'!$J$81</definedName>
    <definedName name="CRACEHACTI_HTJOUR56HDRRDANM3\Id_CR_SF_">'Activité EHPAD_SF'!$J$81</definedName>
    <definedName name="CRACEHACTI_HTJOUR56HDRRDANM4\FINESS_ET">'Activité EHPAD &amp; PUV'!$I$81</definedName>
    <definedName name="CRACEHACTI_HTJOUR56HDRRDANM4\Id_CR_SF_">'Activité EHPAD_SF'!$I$81</definedName>
    <definedName name="CRACEHACTI_HTJOURGIR1ANTANM1\FINESS_ET">'Activité EHPAD &amp; PUV'!$M$70</definedName>
    <definedName name="CRACEHACTI_HTJOURGIR1ANTANM1\Id_CR_SF_">'Activité EHPAD_SF'!$M$70</definedName>
    <definedName name="CRACEHACTI_HTJOURGIR1PRDANN0\FINESS_ET">'Activité EHPAD &amp; PUV'!$N$70</definedName>
    <definedName name="CRACEHACTI_HTJOURGIR1PRDANN0\Id_CR_SF_">'Activité EHPAD_SF'!$N$70</definedName>
    <definedName name="CRACEHACTI_HTJOURGIR1RRDANM2\FINESS_ET">'Activité EHPAD &amp; PUV'!$K$70</definedName>
    <definedName name="CRACEHACTI_HTJOURGIR1RRDANM2\Id_CR_SF_">'Activité EHPAD_SF'!$K$70</definedName>
    <definedName name="CRACEHACTI_HTJOURGIR1RRDANM3\FINESS_ET">'Activité EHPAD &amp; PUV'!$J$70</definedName>
    <definedName name="CRACEHACTI_HTJOURGIR1RRDANM3\Id_CR_SF_">'Activité EHPAD_SF'!$J$70</definedName>
    <definedName name="CRACEHACTI_HTJOURGIR1RRDANM4\FINESS_ET">'Activité EHPAD &amp; PUV'!$I$70</definedName>
    <definedName name="CRACEHACTI_HTJOURGIR1RRDANM4\Id_CR_SF_">'Activité EHPAD_SF'!$I$70</definedName>
    <definedName name="CRACEHACTI_HTJOURGIR2ANTANM1\FINESS_ET">'Activité EHPAD &amp; PUV'!$M$71</definedName>
    <definedName name="CRACEHACTI_HTJOURGIR2ANTANM1\Id_CR_SF_">'Activité EHPAD_SF'!$M$71</definedName>
    <definedName name="CRACEHACTI_HTJOURGIR2PRDANN0\FINESS_ET">'Activité EHPAD &amp; PUV'!$N$71</definedName>
    <definedName name="CRACEHACTI_HTJOURGIR2PRDANN0\Id_CR_SF_">'Activité EHPAD_SF'!$N$71</definedName>
    <definedName name="CRACEHACTI_HTJOURGIR2RRDANM2\FINESS_ET">'Activité EHPAD &amp; PUV'!$K$71</definedName>
    <definedName name="CRACEHACTI_HTJOURGIR2RRDANM2\Id_CR_SF_">'Activité EHPAD_SF'!$K$71</definedName>
    <definedName name="CRACEHACTI_HTJOURGIR2RRDANM3\FINESS_ET">'Activité EHPAD &amp; PUV'!$J$71</definedName>
    <definedName name="CRACEHACTI_HTJOURGIR2RRDANM3\Id_CR_SF_">'Activité EHPAD_SF'!$J$71</definedName>
    <definedName name="CRACEHACTI_HTJOURGIR2RRDANM4\FINESS_ET">'Activité EHPAD &amp; PUV'!$I$71</definedName>
    <definedName name="CRACEHACTI_HTJOURGIR2RRDANM4\Id_CR_SF_">'Activité EHPAD_SF'!$I$71</definedName>
    <definedName name="CRACEHACTI_HTJOURGIR3ANTANM1\FINESS_ET">'Activité EHPAD &amp; PUV'!$M$74</definedName>
    <definedName name="CRACEHACTI_HTJOURGIR3ANTANM1\Id_CR_SF_">'Activité EHPAD_SF'!$M$74</definedName>
    <definedName name="CRACEHACTI_HTJOURGIR3PRDANN0\FINESS_ET">'Activité EHPAD &amp; PUV'!$N$74</definedName>
    <definedName name="CRACEHACTI_HTJOURGIR3PRDANN0\Id_CR_SF_">'Activité EHPAD_SF'!$N$74</definedName>
    <definedName name="CRACEHACTI_HTJOURGIR3RRDANM2\FINESS_ET">'Activité EHPAD &amp; PUV'!$K$74</definedName>
    <definedName name="CRACEHACTI_HTJOURGIR3RRDANM2\Id_CR_SF_">'Activité EHPAD_SF'!$K$74</definedName>
    <definedName name="CRACEHACTI_HTJOURGIR3RRDANM3\FINESS_ET">'Activité EHPAD &amp; PUV'!$J$74</definedName>
    <definedName name="CRACEHACTI_HTJOURGIR3RRDANM3\Id_CR_SF_">'Activité EHPAD_SF'!$J$74</definedName>
    <definedName name="CRACEHACTI_HTJOURGIR3RRDANM4\FINESS_ET">'Activité EHPAD &amp; PUV'!$I$74</definedName>
    <definedName name="CRACEHACTI_HTJOURGIR3RRDANM4\Id_CR_SF_">'Activité EHPAD_SF'!$I$74</definedName>
    <definedName name="CRACEHACTI_HTJOURGIR4ANTANM1\FINESS_ET">'Activité EHPAD &amp; PUV'!$M$75</definedName>
    <definedName name="CRACEHACTI_HTJOURGIR4ANTANM1\Id_CR_SF_">'Activité EHPAD_SF'!$M$75</definedName>
    <definedName name="CRACEHACTI_HTJOURGIR4PRDANN0\FINESS_ET">'Activité EHPAD &amp; PUV'!$N$75</definedName>
    <definedName name="CRACEHACTI_HTJOURGIR4PRDANN0\Id_CR_SF_">'Activité EHPAD_SF'!$N$75</definedName>
    <definedName name="CRACEHACTI_HTJOURGIR4RRDANM2\FINESS_ET">'Activité EHPAD &amp; PUV'!$K$75</definedName>
    <definedName name="CRACEHACTI_HTJOURGIR4RRDANM2\Id_CR_SF_">'Activité EHPAD_SF'!$K$75</definedName>
    <definedName name="CRACEHACTI_HTJOURGIR4RRDANM3\FINESS_ET">'Activité EHPAD &amp; PUV'!$J$75</definedName>
    <definedName name="CRACEHACTI_HTJOURGIR4RRDANM3\Id_CR_SF_">'Activité EHPAD_SF'!$J$75</definedName>
    <definedName name="CRACEHACTI_HTJOURGIR4RRDANM4\FINESS_ET">'Activité EHPAD &amp; PUV'!$I$75</definedName>
    <definedName name="CRACEHACTI_HTJOURGIR4RRDANM4\Id_CR_SF_">'Activité EHPAD_SF'!$I$75</definedName>
    <definedName name="CRACEHACTI_HTJOURGIR5ANTANM1\FINESS_ET">'Activité EHPAD &amp; PUV'!$M$78</definedName>
    <definedName name="CRACEHACTI_HTJOURGIR5ANTANM1\Id_CR_SF_">'Activité EHPAD_SF'!$M$78</definedName>
    <definedName name="CRACEHACTI_HTJOURGIR5PRDANN0\FINESS_ET">'Activité EHPAD &amp; PUV'!$N$78</definedName>
    <definedName name="CRACEHACTI_HTJOURGIR5PRDANN0\Id_CR_SF_">'Activité EHPAD_SF'!$N$78</definedName>
    <definedName name="CRACEHACTI_HTJOURGIR5RRDANM2\FINESS_ET">'Activité EHPAD &amp; PUV'!$K$78</definedName>
    <definedName name="CRACEHACTI_HTJOURGIR5RRDANM2\Id_CR_SF_">'Activité EHPAD_SF'!$K$78</definedName>
    <definedName name="CRACEHACTI_HTJOURGIR5RRDANM3\FINESS_ET">'Activité EHPAD &amp; PUV'!$J$78</definedName>
    <definedName name="CRACEHACTI_HTJOURGIR5RRDANM3\Id_CR_SF_">'Activité EHPAD_SF'!$J$78</definedName>
    <definedName name="CRACEHACTI_HTJOURGIR5RRDANM4\FINESS_ET">'Activité EHPAD &amp; PUV'!$I$78</definedName>
    <definedName name="CRACEHACTI_HTJOURGIR5RRDANM4\Id_CR_SF_">'Activité EHPAD_SF'!$I$78</definedName>
    <definedName name="CRACEHACTI_HTJOURGIR6ANTANM1\FINESS_ET">'Activité EHPAD &amp; PUV'!$M$79</definedName>
    <definedName name="CRACEHACTI_HTJOURGIR6ANTANM1\Id_CR_SF_">'Activité EHPAD_SF'!$M$79</definedName>
    <definedName name="CRACEHACTI_HTJOURGIR6PRDANN0\FINESS_ET">'Activité EHPAD &amp; PUV'!$N$79</definedName>
    <definedName name="CRACEHACTI_HTJOURGIR6PRDANN0\Id_CR_SF_">'Activité EHPAD_SF'!$N$79</definedName>
    <definedName name="CRACEHACTI_HTJOURGIR6RRDANM2\FINESS_ET">'Activité EHPAD &amp; PUV'!$K$79</definedName>
    <definedName name="CRACEHACTI_HTJOURGIR6RRDANM2\Id_CR_SF_">'Activité EHPAD_SF'!$K$79</definedName>
    <definedName name="CRACEHACTI_HTJOURGIR6RRDANM3\FINESS_ET">'Activité EHPAD &amp; PUV'!$J$79</definedName>
    <definedName name="CRACEHACTI_HTJOURGIR6RRDANM3\Id_CR_SF_">'Activité EHPAD_SF'!$J$79</definedName>
    <definedName name="CRACEHACTI_HTJOURGIR6RRDANM4\FINESS_ET">'Activité EHPAD &amp; PUV'!$I$79</definedName>
    <definedName name="CRACEHACTI_HTJOURGIR6RRDANM4\Id_CR_SF_">'Activité EHPAD_SF'!$I$79</definedName>
    <definedName name="CRACEHACTI_HTJOURM60_ANTANM1\FINESS_ET">'Activité EHPAD &amp; PUV'!$M$83</definedName>
    <definedName name="CRACEHACTI_HTJOURM60_ANTANM1\Id_CR_SF_">'Activité EHPAD_SF'!$M$83</definedName>
    <definedName name="CRACEHACTI_HTJOURM60_PRDANN0\FINESS_ET">'Activité EHPAD &amp; PUV'!$N$83</definedName>
    <definedName name="CRACEHACTI_HTJOURM60_PRDANN0\Id_CR_SF_">'Activité EHPAD_SF'!$N$83</definedName>
    <definedName name="CRACEHACTI_HTJOURM60_RRDANM2\FINESS_ET">'Activité EHPAD &amp; PUV'!$K$83</definedName>
    <definedName name="CRACEHACTI_HTJOURM60_RRDANM2\Id_CR_SF_">'Activité EHPAD_SF'!$K$83</definedName>
    <definedName name="CRACEHACTI_HTJOURM60_RRDANM3\FINESS_ET">'Activité EHPAD &amp; PUV'!$J$83</definedName>
    <definedName name="CRACEHACTI_HTJOURM60_RRDANM3\Id_CR_SF_">'Activité EHPAD_SF'!$J$83</definedName>
    <definedName name="CRACEHACTI_HTJOURM60_RRDANM4\FINESS_ET">'Activité EHPAD &amp; PUV'!$I$83</definedName>
    <definedName name="CRACEHACTI_HTJOURM60_RRDANM4\Id_CR_SF_">'Activité EHPAD_SF'!$I$83</definedName>
    <definedName name="CRACEHACTI_HTJOUROUV_ANTANM1\FINESS_ET">'Activité EHPAD &amp; PUV'!$G$105</definedName>
    <definedName name="CRACEHACTI_HTJOUROUV_ANTANM1\Id_CR_SF_">'Activité EHPAD_SF'!$G$105</definedName>
    <definedName name="CRACEHACTI_HTJOUROUV_PRDANN0\FINESS_ET">'Activité EHPAD &amp; PUV'!$H$105</definedName>
    <definedName name="CRACEHACTI_HTJOUROUV_PRDANN0\Id_CR_SF_">'Activité EHPAD_SF'!$H$105</definedName>
    <definedName name="CRACEHACTI_HTJOUROUV_RRDANM2\FINESS_ET">'Activité EHPAD &amp; PUV'!$F$105</definedName>
    <definedName name="CRACEHACTI_HTJOUROUV_RRDANM2\Id_CR_SF_">'Activité EHPAD_SF'!$F$105</definedName>
    <definedName name="CRACEHACTI_HTJOUROUV_RRDANM3\FINESS_ET">'Activité EHPAD &amp; PUV'!$E$105</definedName>
    <definedName name="CRACEHACTI_HTJOUROUV_RRDANM3\Id_CR_SF_">'Activité EHPAD_SF'!$E$105</definedName>
    <definedName name="CRACEHACTI_HTJOUROUV_RRDANM4\FINESS_ET">'Activité EHPAD &amp; PUV'!$D$105</definedName>
    <definedName name="CRACEHACTI_HTJOUROUV_RRDANM4\Id_CR_SF_">'Activité EHPAD_SF'!$D$105</definedName>
    <definedName name="CRACEHACTI_HTNBPLACESANTANM1\FINESS_ET">'Activité EHPAD &amp; PUV'!$G$104</definedName>
    <definedName name="CRACEHACTI_HTNBPLACESANTANM1\Id_CR_SF_">'Activité EHPAD_SF'!$G$104</definedName>
    <definedName name="CRACEHACTI_HTNBPLACESPRDANN0\FINESS_ET">'Activité EHPAD &amp; PUV'!$H$104</definedName>
    <definedName name="CRACEHACTI_HTNBPLACESPRDANN0\Id_CR_SF_">'Activité EHPAD_SF'!$H$104</definedName>
    <definedName name="CRACEHACTI_HTNBPLACESRRDANM2\FINESS_ET">'Activité EHPAD &amp; PUV'!$F$104</definedName>
    <definedName name="CRACEHACTI_HTNBPLACESRRDANM2\Id_CR_SF_">'Activité EHPAD_SF'!$F$104</definedName>
    <definedName name="CRACEHACTI_HTNBPLACESRRDANM3\FINESS_ET">'Activité EHPAD &amp; PUV'!$E$104</definedName>
    <definedName name="CRACEHACTI_HTNBPLACESRRDANM3\Id_CR_SF_">'Activité EHPAD_SF'!$E$104</definedName>
    <definedName name="CRACEHACTI_HTNBPLACESRRDANM4\FINESS_ET">'Activité EHPAD &amp; PUV'!$D$104</definedName>
    <definedName name="CRACEHACTI_HTNBPLACESRRDANM4\Id_CR_SF_">'Activité EHPAD_SF'!$D$104</definedName>
    <definedName name="CRACEHACTI_HTPAD12HD_ANTANM1\FINESS_ET">'Activité EHPAD &amp; PUV'!$G$73</definedName>
    <definedName name="CRACEHACTI_HTPAD12HD_ANTANM1\Id_CR_SF_">'Activité EHPAD_SF'!$G$73</definedName>
    <definedName name="CRACEHACTI_HTPAD12HD_PRDANN0\FINESS_ET">'Activité EHPAD &amp; PUV'!$H$73</definedName>
    <definedName name="CRACEHACTI_HTPAD12HD_PRDANN0\Id_CR_SF_">'Activité EHPAD_SF'!$H$73</definedName>
    <definedName name="CRACEHACTI_HTPAD12HD_RRDANM2\FINESS_ET">'Activité EHPAD &amp; PUV'!$F$73</definedName>
    <definedName name="CRACEHACTI_HTPAD12HD_RRDANM2\Id_CR_SF_">'Activité EHPAD_SF'!$F$73</definedName>
    <definedName name="CRACEHACTI_HTPAD12HD_RRDANM3\FINESS_ET">'Activité EHPAD &amp; PUV'!$E$73</definedName>
    <definedName name="CRACEHACTI_HTPAD12HD_RRDANM3\Id_CR_SF_">'Activité EHPAD_SF'!$E$73</definedName>
    <definedName name="CRACEHACTI_HTPAD12HD_RRDANM4\FINESS_ET">'Activité EHPAD &amp; PUV'!$D$73</definedName>
    <definedName name="CRACEHACTI_HTPAD12HD_RRDANM4\Id_CR_SF_">'Activité EHPAD_SF'!$D$73</definedName>
    <definedName name="CRACEHACTI_HTPAD34HD_ANTANM1\FINESS_ET">'Activité EHPAD &amp; PUV'!$G$77</definedName>
    <definedName name="CRACEHACTI_HTPAD34HD_ANTANM1\Id_CR_SF_">'Activité EHPAD_SF'!$G$77</definedName>
    <definedName name="CRACEHACTI_HTPAD34HD_PRDANN0\FINESS_ET">'Activité EHPAD &amp; PUV'!$H$77</definedName>
    <definedName name="CRACEHACTI_HTPAD34HD_PRDANN0\Id_CR_SF_">'Activité EHPAD_SF'!$H$77</definedName>
    <definedName name="CRACEHACTI_HTPAD34HD_RRDANM2\FINESS_ET">'Activité EHPAD &amp; PUV'!$F$77</definedName>
    <definedName name="CRACEHACTI_HTPAD34HD_RRDANM2\Id_CR_SF_">'Activité EHPAD_SF'!$F$77</definedName>
    <definedName name="CRACEHACTI_HTPAD34HD_RRDANM3\FINESS_ET">'Activité EHPAD &amp; PUV'!$E$77</definedName>
    <definedName name="CRACEHACTI_HTPAD34HD_RRDANM3\Id_CR_SF_">'Activité EHPAD_SF'!$E$77</definedName>
    <definedName name="CRACEHACTI_HTPAD34HD_RRDANM4\FINESS_ET">'Activité EHPAD &amp; PUV'!$D$77</definedName>
    <definedName name="CRACEHACTI_HTPAD34HD_RRDANM4\Id_CR_SF_">'Activité EHPAD_SF'!$D$77</definedName>
    <definedName name="CRACEHACTI_HTPAD56HD_ANTANM1\FINESS_ET">'Activité EHPAD &amp; PUV'!$G$81</definedName>
    <definedName name="CRACEHACTI_HTPAD56HD_ANTANM1\Id_CR_SF_">'Activité EHPAD_SF'!$G$81</definedName>
    <definedName name="CRACEHACTI_HTPAD56HD_PRDANN0\FINESS_ET">'Activité EHPAD &amp; PUV'!$H$81</definedName>
    <definedName name="CRACEHACTI_HTPAD56HD_PRDANN0\Id_CR_SF_">'Activité EHPAD_SF'!$H$81</definedName>
    <definedName name="CRACEHACTI_HTPAD56HD_RRDANM2\FINESS_ET">'Activité EHPAD &amp; PUV'!$F$81</definedName>
    <definedName name="CRACEHACTI_HTPAD56HD_RRDANM2\Id_CR_SF_">'Activité EHPAD_SF'!$F$81</definedName>
    <definedName name="CRACEHACTI_HTPAD56HD_RRDANM3\FINESS_ET">'Activité EHPAD &amp; PUV'!$E$81</definedName>
    <definedName name="CRACEHACTI_HTPAD56HD_RRDANM3\Id_CR_SF_">'Activité EHPAD_SF'!$E$81</definedName>
    <definedName name="CRACEHACTI_HTPAD56HD_RRDANM4\FINESS_ET">'Activité EHPAD &amp; PUV'!$D$81</definedName>
    <definedName name="CRACEHACTI_HTPAD56HD_RRDANM4\Id_CR_SF_">'Activité EHPAD_SF'!$D$81</definedName>
    <definedName name="CRACEHACTI_HTPADGIR1_ANTANM1\FINESS_ET">'Activité EHPAD &amp; PUV'!$G$70</definedName>
    <definedName name="CRACEHACTI_HTPADGIR1_ANTANM1\Id_CR_SF_">'Activité EHPAD_SF'!$G$70</definedName>
    <definedName name="CRACEHACTI_HTPADGIR1_PRDANN0\FINESS_ET">'Activité EHPAD &amp; PUV'!$H$70</definedName>
    <definedName name="CRACEHACTI_HTPADGIR1_PRDANN0\Id_CR_SF_">'Activité EHPAD_SF'!$H$70</definedName>
    <definedName name="CRACEHACTI_HTPADGIR1_RRDANM2\FINESS_ET">'Activité EHPAD &amp; PUV'!$F$70</definedName>
    <definedName name="CRACEHACTI_HTPADGIR1_RRDANM2\Id_CR_SF_">'Activité EHPAD_SF'!$F$70</definedName>
    <definedName name="CRACEHACTI_HTPADGIR1_RRDANM3\FINESS_ET">'Activité EHPAD &amp; PUV'!$E$70</definedName>
    <definedName name="CRACEHACTI_HTPADGIR1_RRDANM3\Id_CR_SF_">'Activité EHPAD_SF'!$E$70</definedName>
    <definedName name="CRACEHACTI_HTPADGIR1_RRDANM4\FINESS_ET">'Activité EHPAD &amp; PUV'!$D$70</definedName>
    <definedName name="CRACEHACTI_HTPADGIR1_RRDANM4\Id_CR_SF_">'Activité EHPAD_SF'!$D$70</definedName>
    <definedName name="CRACEHACTI_HTPADGIR2_ANTANM1\FINESS_ET">'Activité EHPAD &amp; PUV'!$G$71</definedName>
    <definedName name="CRACEHACTI_HTPADGIR2_ANTANM1\Id_CR_SF_">'Activité EHPAD_SF'!$G$71</definedName>
    <definedName name="CRACEHACTI_HTPADGIR2_PRDANN0\FINESS_ET">'Activité EHPAD &amp; PUV'!$H$71</definedName>
    <definedName name="CRACEHACTI_HTPADGIR2_PRDANN0\Id_CR_SF_">'Activité EHPAD_SF'!$H$71</definedName>
    <definedName name="CRACEHACTI_HTPADGIR2_RRDANM2\FINESS_ET">'Activité EHPAD &amp; PUV'!$F$71</definedName>
    <definedName name="CRACEHACTI_HTPADGIR2_RRDANM2\Id_CR_SF_">'Activité EHPAD_SF'!$F$71</definedName>
    <definedName name="CRACEHACTI_HTPADGIR2_RRDANM3\FINESS_ET">'Activité EHPAD &amp; PUV'!$E$71</definedName>
    <definedName name="CRACEHACTI_HTPADGIR2_RRDANM3\Id_CR_SF_">'Activité EHPAD_SF'!$E$71</definedName>
    <definedName name="CRACEHACTI_HTPADGIR2_RRDANM4\FINESS_ET">'Activité EHPAD &amp; PUV'!$D$71</definedName>
    <definedName name="CRACEHACTI_HTPADGIR2_RRDANM4\Id_CR_SF_">'Activité EHPAD_SF'!$D$71</definedName>
    <definedName name="CRACEHACTI_HTPADGIR3_ANTANM1\FINESS_ET">'Activité EHPAD &amp; PUV'!$G$74</definedName>
    <definedName name="CRACEHACTI_HTPADGIR3_ANTANM1\Id_CR_SF_">'Activité EHPAD_SF'!$G$74</definedName>
    <definedName name="CRACEHACTI_HTPADGIR3_PRDANN0\FINESS_ET">'Activité EHPAD &amp; PUV'!$H$74</definedName>
    <definedName name="CRACEHACTI_HTPADGIR3_PRDANN0\Id_CR_SF_">'Activité EHPAD_SF'!$H$74</definedName>
    <definedName name="CRACEHACTI_HTPADGIR3_RRDANM2\FINESS_ET">'Activité EHPAD &amp; PUV'!$F$74</definedName>
    <definedName name="CRACEHACTI_HTPADGIR3_RRDANM2\Id_CR_SF_">'Activité EHPAD_SF'!$F$74</definedName>
    <definedName name="CRACEHACTI_HTPADGIR3_RRDANM3\FINESS_ET">'Activité EHPAD &amp; PUV'!$E$74</definedName>
    <definedName name="CRACEHACTI_HTPADGIR3_RRDANM3\Id_CR_SF_">'Activité EHPAD_SF'!$E$74</definedName>
    <definedName name="CRACEHACTI_HTPADGIR3_RRDANM4\FINESS_ET">'Activité EHPAD &amp; PUV'!$D$74</definedName>
    <definedName name="CRACEHACTI_HTPADGIR3_RRDANM4\Id_CR_SF_">'Activité EHPAD_SF'!$D$74</definedName>
    <definedName name="CRACEHACTI_HTPADGIR4_ANTANM1\FINESS_ET">'Activité EHPAD &amp; PUV'!$G$75</definedName>
    <definedName name="CRACEHACTI_HTPADGIR4_ANTANM1\Id_CR_SF_">'Activité EHPAD_SF'!$G$75</definedName>
    <definedName name="CRACEHACTI_HTPADGIR4_PRDANN0\FINESS_ET">'Activité EHPAD &amp; PUV'!$H$75</definedName>
    <definedName name="CRACEHACTI_HTPADGIR4_PRDANN0\Id_CR_SF_">'Activité EHPAD_SF'!$H$75</definedName>
    <definedName name="CRACEHACTI_HTPADGIR4_RRDANM2\FINESS_ET">'Activité EHPAD &amp; PUV'!$F$75</definedName>
    <definedName name="CRACEHACTI_HTPADGIR4_RRDANM2\Id_CR_SF_">'Activité EHPAD_SF'!$F$75</definedName>
    <definedName name="CRACEHACTI_HTPADGIR4_RRDANM3\FINESS_ET">'Activité EHPAD &amp; PUV'!$E$75</definedName>
    <definedName name="CRACEHACTI_HTPADGIR4_RRDANM3\Id_CR_SF_">'Activité EHPAD_SF'!$E$75</definedName>
    <definedName name="CRACEHACTI_HTPADGIR4_RRDANM4\FINESS_ET">'Activité EHPAD &amp; PUV'!$D$75</definedName>
    <definedName name="CRACEHACTI_HTPADGIR4_RRDANM4\Id_CR_SF_">'Activité EHPAD_SF'!$D$75</definedName>
    <definedName name="CRACEHACTI_HTPADGIR5_ANTANM1\FINESS_ET">'Activité EHPAD &amp; PUV'!$G$78</definedName>
    <definedName name="CRACEHACTI_HTPADGIR5_ANTANM1\Id_CR_SF_">'Activité EHPAD_SF'!$G$78</definedName>
    <definedName name="CRACEHACTI_HTPADGIR5_PRDANN0\FINESS_ET">'Activité EHPAD &amp; PUV'!$H$78</definedName>
    <definedName name="CRACEHACTI_HTPADGIR5_PRDANN0\Id_CR_SF_">'Activité EHPAD_SF'!$H$78</definedName>
    <definedName name="CRACEHACTI_HTPADGIR5_RRDANM2\FINESS_ET">'Activité EHPAD &amp; PUV'!$F$78</definedName>
    <definedName name="CRACEHACTI_HTPADGIR5_RRDANM2\Id_CR_SF_">'Activité EHPAD_SF'!$F$78</definedName>
    <definedName name="CRACEHACTI_HTPADGIR5_RRDANM3\FINESS_ET">'Activité EHPAD &amp; PUV'!$E$78</definedName>
    <definedName name="CRACEHACTI_HTPADGIR5_RRDANM3\Id_CR_SF_">'Activité EHPAD_SF'!$E$78</definedName>
    <definedName name="CRACEHACTI_HTPADGIR5_RRDANM4\FINESS_ET">'Activité EHPAD &amp; PUV'!$D$78</definedName>
    <definedName name="CRACEHACTI_HTPADGIR5_RRDANM4\Id_CR_SF_">'Activité EHPAD_SF'!$D$78</definedName>
    <definedName name="CRACEHACTI_HTPADGIR6_ANTANM1\FINESS_ET">'Activité EHPAD &amp; PUV'!$G$79</definedName>
    <definedName name="CRACEHACTI_HTPADGIR6_ANTANM1\Id_CR_SF_">'Activité EHPAD_SF'!$G$79</definedName>
    <definedName name="CRACEHACTI_HTPADGIR6_PRDANN0\FINESS_ET">'Activité EHPAD &amp; PUV'!$H$79</definedName>
    <definedName name="CRACEHACTI_HTPADGIR6_PRDANN0\Id_CR_SF_">'Activité EHPAD_SF'!$H$79</definedName>
    <definedName name="CRACEHACTI_HTPADGIR6_RRDANM2\FINESS_ET">'Activité EHPAD &amp; PUV'!$F$79</definedName>
    <definedName name="CRACEHACTI_HTPADGIR6_RRDANM2\Id_CR_SF_">'Activité EHPAD_SF'!$F$79</definedName>
    <definedName name="CRACEHACTI_HTPADGIR6_RRDANM3\FINESS_ET">'Activité EHPAD &amp; PUV'!$E$79</definedName>
    <definedName name="CRACEHACTI_HTPADGIR6_RRDANM3\Id_CR_SF_">'Activité EHPAD_SF'!$E$79</definedName>
    <definedName name="CRACEHACTI_HTPADGIR6_RRDANM4\FINESS_ET">'Activité EHPAD &amp; PUV'!$D$79</definedName>
    <definedName name="CRACEHACTI_HTPADGIR6_RRDANM4\Id_CR_SF_">'Activité EHPAD_SF'!$D$79</definedName>
    <definedName name="CRACEHACTI_HTPADM60__ANTANM1\FINESS_ET">'Activité EHPAD &amp; PUV'!$G$83</definedName>
    <definedName name="CRACEHACTI_HTPADM60__ANTANM1\Id_CR_SF_">'Activité EHPAD_SF'!$G$83</definedName>
    <definedName name="CRACEHACTI_HTPADM60__PRDANN0\FINESS_ET">'Activité EHPAD &amp; PUV'!$H$83</definedName>
    <definedName name="CRACEHACTI_HTPADM60__PRDANN0\Id_CR_SF_">'Activité EHPAD_SF'!$H$83</definedName>
    <definedName name="CRACEHACTI_HTPADM60__RRDANM2\FINESS_ET">'Activité EHPAD &amp; PUV'!$F$83</definedName>
    <definedName name="CRACEHACTI_HTPADM60__RRDANM2\Id_CR_SF_">'Activité EHPAD_SF'!$F$83</definedName>
    <definedName name="CRACEHACTI_HTPADM60__RRDANM3\FINESS_ET">'Activité EHPAD &amp; PUV'!$E$83</definedName>
    <definedName name="CRACEHACTI_HTPADM60__RRDANM3\Id_CR_SF_">'Activité EHPAD_SF'!$E$83</definedName>
    <definedName name="CRACEHACTI_HTPADM60__RRDANM4\FINESS_ET">'Activité EHPAD &amp; PUV'!$D$83</definedName>
    <definedName name="CRACEHACTI_HTPADM60__RRDANM4\Id_CR_SF_">'Activité EHPAD_SF'!$D$83</definedName>
    <definedName name="CRACEHACTI_HTTJOURPREANTANM1\FINESS_ET">'Activité EHPAD &amp; PUV'!$M$84</definedName>
    <definedName name="CRACEHACTI_HTTJOURPREPRDANN0\FINESS_ET">'Activité EHPAD &amp; PUV'!$N$84</definedName>
    <definedName name="CRACEHACTI_HTTJOURPRERRDANM2\FINESS_ET">'Activité EHPAD &amp; PUV'!$K$84</definedName>
    <definedName name="CRACEHACTI_HTTO_NUM__ANTANM1\FINESS_ET">'Activité EHPAD &amp; PUV'!$M$89</definedName>
    <definedName name="CRACEHACTI_HTTO_NUM__PRDANN0\FINESS_ET">'Activité EHPAD &amp; PUV'!$N$89</definedName>
    <definedName name="CRACEHACTI_HTTO_NUM__RRDANM2\FINESS_ET">'Activité EHPAD &amp; PUV'!$K$89</definedName>
    <definedName name="CRACL2ACTI___MNTTARIFANTANM1\FINESS_ET">'Activité L.242-4 CASF'!$D$43</definedName>
    <definedName name="CRACL2ACTI_A1CAPAINST___ANN0\FINESS_ET">'Activité L.242-4 CASF'!$F$8</definedName>
    <definedName name="CRACL2ACTI_A1JP20OAUTANTANM1\FINESS_ET">'Activité L.242-4 CASF'!$M$20</definedName>
    <definedName name="CRACL2ACTI_A1JP20OAUTANTANN0\FINESS_ET">'Activité L.242-4 CASF'!$Z$20</definedName>
    <definedName name="CRACL2ACTI_A1JP20OAUTPRDANN0\FINESS_ET">'Activité L.242-4 CASF'!$Z$37</definedName>
    <definedName name="CRACL2ACTI_A1JP20OAUTREAANM1\FINESS_ET">'Activité L.242-4 CASF'!$M$37</definedName>
    <definedName name="CRACL2ACTI_A1JP20OC__ANTANM1\FINESS_ET">'Activité L.242-4 CASF'!$E$20</definedName>
    <definedName name="CRACL2ACTI_A1JP20OC__ANTANN0\FINESS_ET">'Activité L.242-4 CASF'!$R$20</definedName>
    <definedName name="CRACL2ACTI_A1JP20OC__PRDANN0\FINESS_ET">'Activité L.242-4 CASF'!$R$37</definedName>
    <definedName name="CRACL2ACTI_A1JP20OC__REAANM1\FINESS_ET">'Activité L.242-4 CASF'!$E$37</definedName>
    <definedName name="CRACL2ACTI_A1JP20OF__ANTANM1\FINESS_ET">'Activité L.242-4 CASF'!$K$20</definedName>
    <definedName name="CRACL2ACTI_A1JP20OF__ANTANN0\FINESS_ET">'Activité L.242-4 CASF'!$X$20</definedName>
    <definedName name="CRACL2ACTI_A1JP20OF__PRDANN0\FINESS_ET">'Activité L.242-4 CASF'!$X$37</definedName>
    <definedName name="CRACL2ACTI_A1JP20OF__REAANM1\FINESS_ET">'Activité L.242-4 CASF'!$K$37</definedName>
    <definedName name="CRACL2ACTI_A1JP20OFAMANTANM1\FINESS_ET">'Activité L.242-4 CASF'!$I$20</definedName>
    <definedName name="CRACL2ACTI_A1JP20OFAMANTANN0\FINESS_ET">'Activité L.242-4 CASF'!$V$20</definedName>
    <definedName name="CRACL2ACTI_A1JP20OFAMPRDANN0\FINESS_ET">'Activité L.242-4 CASF'!$V$37</definedName>
    <definedName name="CRACL2ACTI_A1JP20OFAMREAANM1\FINESS_ET">'Activité L.242-4 CASF'!$I$37</definedName>
    <definedName name="CRACL2ACTI_A1JP20OM__ANTANM1\FINESS_ET">'Activité L.242-4 CASF'!$G$20</definedName>
    <definedName name="CRACL2ACTI_A1JP20OM__ANTANN0\FINESS_ET">'Activité L.242-4 CASF'!$T$20</definedName>
    <definedName name="CRACL2ACTI_A1JP20OM__PRDANN0\FINESS_ET">'Activité L.242-4 CASF'!$T$37</definedName>
    <definedName name="CRACL2ACTI_A1JP20OM__REAANM1\FINESS_ET">'Activité L.242-4 CASF'!$G$37</definedName>
    <definedName name="CRACL2ACTI_A1NP20OAUTANTANM1\FINESS_ET">'Activité L.242-4 CASF'!$N$20</definedName>
    <definedName name="CRACL2ACTI_A1NP20OAUTANTANN0\FINESS_ET">'Activité L.242-4 CASF'!$AA$20</definedName>
    <definedName name="CRACL2ACTI_A1NP20OAUTPRDANN0\FINESS_ET">'Activité L.242-4 CASF'!$AA$37</definedName>
    <definedName name="CRACL2ACTI_A1NP20OAUTREAANM1\FINESS_ET">'Activité L.242-4 CASF'!$N$37</definedName>
    <definedName name="CRACL2ACTI_A1NP20OC__ANTANM1\FINESS_ET">'Activité L.242-4 CASF'!$F$20</definedName>
    <definedName name="CRACL2ACTI_A1NP20OC__ANTANN0\FINESS_ET">'Activité L.242-4 CASF'!$S$20</definedName>
    <definedName name="CRACL2ACTI_A1NP20OC__PRDANN0\FINESS_ET">'Activité L.242-4 CASF'!$S$37</definedName>
    <definedName name="CRACL2ACTI_A1NP20OC__REAANM1\FINESS_ET">'Activité L.242-4 CASF'!$F$37</definedName>
    <definedName name="CRACL2ACTI_A1NP20OF__ANTANM1\FINESS_ET">'Activité L.242-4 CASF'!$L$20</definedName>
    <definedName name="CRACL2ACTI_A1NP20OF__ANTANN0\FINESS_ET">'Activité L.242-4 CASF'!$Y$20</definedName>
    <definedName name="CRACL2ACTI_A1NP20OF__PRDANN0\FINESS_ET">'Activité L.242-4 CASF'!$Y$37</definedName>
    <definedName name="CRACL2ACTI_A1NP20OF__REAANM1\FINESS_ET">'Activité L.242-4 CASF'!$L$37</definedName>
    <definedName name="CRACL2ACTI_A1NP20OFAMANTANM1\FINESS_ET">'Activité L.242-4 CASF'!$J$20</definedName>
    <definedName name="CRACL2ACTI_A1NP20OFAMANTANN0\FINESS_ET">'Activité L.242-4 CASF'!$W$20</definedName>
    <definedName name="CRACL2ACTI_A1NP20OFAMPRDANN0\FINESS_ET">'Activité L.242-4 CASF'!$W$37</definedName>
    <definedName name="CRACL2ACTI_A1NP20OFAMREAANM1\FINESS_ET">'Activité L.242-4 CASF'!$J$37</definedName>
    <definedName name="CRACL2ACTI_A1NP20OM__ANTANM1\FINESS_ET">'Activité L.242-4 CASF'!$H$20</definedName>
    <definedName name="CRACL2ACTI_A1NP20OM__ANTANN0\FINESS_ET">'Activité L.242-4 CASF'!$U$20</definedName>
    <definedName name="CRACL2ACTI_A1NP20OM__PRDANN0\FINESS_ET">'Activité L.242-4 CASF'!$U$37</definedName>
    <definedName name="CRACL2ACTI_A1NP20OM__REAANM1\FINESS_ET">'Activité L.242-4 CASF'!$H$37</definedName>
    <definedName name="CRACL2ACTI_A2CAPAINST___ANN0\FINESS_ET">'Activité L.242-4 CASF'!$G$8</definedName>
    <definedName name="CRACL2ACTI_A2JP20OAUTANTANM1\FINESS_ET">'Activité L.242-4 CASF'!$M$21</definedName>
    <definedName name="CRACL2ACTI_A2JP20OAUTANTANN0\FINESS_ET">'Activité L.242-4 CASF'!$Z$21</definedName>
    <definedName name="CRACL2ACTI_A2JP20OAUTPRDANN0\FINESS_ET">'Activité L.242-4 CASF'!$Z$38</definedName>
    <definedName name="CRACL2ACTI_A2JP20OAUTREAANM1\FINESS_ET">'Activité L.242-4 CASF'!$M$38</definedName>
    <definedName name="CRACL2ACTI_A2JP20OC__ANTANM1\FINESS_ET">'Activité L.242-4 CASF'!$E$21</definedName>
    <definedName name="CRACL2ACTI_A2JP20OC__ANTANN0\FINESS_ET">'Activité L.242-4 CASF'!$R$21</definedName>
    <definedName name="CRACL2ACTI_A2JP20OC__PRDANN0\FINESS_ET">'Activité L.242-4 CASF'!$R$38</definedName>
    <definedName name="CRACL2ACTI_A2JP20OC__REAANM1\FINESS_ET">'Activité L.242-4 CASF'!$E$38</definedName>
    <definedName name="CRACL2ACTI_A2JP20OF__ANTANM1\FINESS_ET">'Activité L.242-4 CASF'!$K$21</definedName>
    <definedName name="CRACL2ACTI_A2JP20OF__ANTANN0\FINESS_ET">'Activité L.242-4 CASF'!$X$21</definedName>
    <definedName name="CRACL2ACTI_A2JP20OF__PRDANN0\FINESS_ET">'Activité L.242-4 CASF'!$X$38</definedName>
    <definedName name="CRACL2ACTI_A2JP20OF__REAANM1\FINESS_ET">'Activité L.242-4 CASF'!$K$38</definedName>
    <definedName name="CRACL2ACTI_A2JP20OFAMANTANM1\FINESS_ET">'Activité L.242-4 CASF'!$I$21</definedName>
    <definedName name="CRACL2ACTI_A2JP20OFAMANTANN0\FINESS_ET">'Activité L.242-4 CASF'!$V$21</definedName>
    <definedName name="CRACL2ACTI_A2JP20OFAMPRDANN0\FINESS_ET">'Activité L.242-4 CASF'!$V$38</definedName>
    <definedName name="CRACL2ACTI_A2JP20OFAMREAANM1\FINESS_ET">'Activité L.242-4 CASF'!$I$38</definedName>
    <definedName name="CRACL2ACTI_A2JP20OM__ANTANM1\FINESS_ET">'Activité L.242-4 CASF'!$G$21</definedName>
    <definedName name="CRACL2ACTI_A2JP20OM__ANTANN0\FINESS_ET">'Activité L.242-4 CASF'!$T$21</definedName>
    <definedName name="CRACL2ACTI_A2JP20OM__PRDANN0\FINESS_ET">'Activité L.242-4 CASF'!$T$38</definedName>
    <definedName name="CRACL2ACTI_A2JP20OM__REAANM1\FINESS_ET">'Activité L.242-4 CASF'!$G$38</definedName>
    <definedName name="CRACL2ACTI_A2NP20OAUTANTANM1\FINESS_ET">'Activité L.242-4 CASF'!$N$21</definedName>
    <definedName name="CRACL2ACTI_A2NP20OAUTANTANN0\FINESS_ET">'Activité L.242-4 CASF'!$AA$21</definedName>
    <definedName name="CRACL2ACTI_A2NP20OAUTPRDANN0\FINESS_ET">'Activité L.242-4 CASF'!$AA$38</definedName>
    <definedName name="CRACL2ACTI_A2NP20OAUTREAANM1\FINESS_ET">'Activité L.242-4 CASF'!$N$38</definedName>
    <definedName name="CRACL2ACTI_A2NP20OC__ANTANM1\FINESS_ET">'Activité L.242-4 CASF'!$F$21</definedName>
    <definedName name="CRACL2ACTI_A2NP20OC__ANTANN0\FINESS_ET">'Activité L.242-4 CASF'!$S$21</definedName>
    <definedName name="CRACL2ACTI_A2NP20OC__PRDANN0\FINESS_ET">'Activité L.242-4 CASF'!$S$38</definedName>
    <definedName name="CRACL2ACTI_A2NP20OC__REAANM1\FINESS_ET">'Activité L.242-4 CASF'!$F$38</definedName>
    <definedName name="CRACL2ACTI_A2NP20OF__ANTANM1\FINESS_ET">'Activité L.242-4 CASF'!$L$21</definedName>
    <definedName name="CRACL2ACTI_A2NP20OF__ANTANN0\FINESS_ET">'Activité L.242-4 CASF'!$Y$21</definedName>
    <definedName name="CRACL2ACTI_A2NP20OF__PRDANN0\FINESS_ET">'Activité L.242-4 CASF'!$Y$38</definedName>
    <definedName name="CRACL2ACTI_A2NP20OF__REAANM1\FINESS_ET">'Activité L.242-4 CASF'!$L$38</definedName>
    <definedName name="CRACL2ACTI_A2NP20OFAMANTANM1\FINESS_ET">'Activité L.242-4 CASF'!$J$21</definedName>
    <definedName name="CRACL2ACTI_A2NP20OFAMANTANN0\FINESS_ET">'Activité L.242-4 CASF'!$W$21</definedName>
    <definedName name="CRACL2ACTI_A2NP20OFAMPRDANN0\FINESS_ET">'Activité L.242-4 CASF'!$W$38</definedName>
    <definedName name="CRACL2ACTI_A2NP20OFAMREAANM1\FINESS_ET">'Activité L.242-4 CASF'!$J$38</definedName>
    <definedName name="CRACL2ACTI_A2NP20OM__ANTANM1\FINESS_ET">'Activité L.242-4 CASF'!$H$21</definedName>
    <definedName name="CRACL2ACTI_A2NP20OM__ANTANN0\FINESS_ET">'Activité L.242-4 CASF'!$U$21</definedName>
    <definedName name="CRACL2ACTI_A2NP20OM__PRDANN0\FINESS_ET">'Activité L.242-4 CASF'!$U$38</definedName>
    <definedName name="CRACL2ACTI_A2NP20OM__REAANM1\FINESS_ET">'Activité L.242-4 CASF'!$H$38</definedName>
    <definedName name="CRACL2ACTI_A3CAPAINST___ANN0\FINESS_ET">'Activité L.242-4 CASF'!$H$8</definedName>
    <definedName name="CRACL2ACTI_A3JP20OAUTANTANM1\FINESS_ET">'Activité L.242-4 CASF'!$M$22</definedName>
    <definedName name="CRACL2ACTI_A3JP20OAUTANTANN0\FINESS_ET">'Activité L.242-4 CASF'!$Z$22</definedName>
    <definedName name="CRACL2ACTI_A3JP20OAUTPRDANN0\FINESS_ET">'Activité L.242-4 CASF'!$Z$39</definedName>
    <definedName name="CRACL2ACTI_A3JP20OAUTREAANM1\FINESS_ET">'Activité L.242-4 CASF'!$M$39</definedName>
    <definedName name="CRACL2ACTI_A3JP20OC__ANTANM1\FINESS_ET">'Activité L.242-4 CASF'!$E$22</definedName>
    <definedName name="CRACL2ACTI_A3JP20OC__ANTANN0\FINESS_ET">'Activité L.242-4 CASF'!$R$22</definedName>
    <definedName name="CRACL2ACTI_A3JP20OC__PRDANN0\FINESS_ET">'Activité L.242-4 CASF'!$R$39</definedName>
    <definedName name="CRACL2ACTI_A3JP20OC__REAANM1\FINESS_ET">'Activité L.242-4 CASF'!$E$39</definedName>
    <definedName name="CRACL2ACTI_A3JP20OF__ANTANM1\FINESS_ET">'Activité L.242-4 CASF'!$K$22</definedName>
    <definedName name="CRACL2ACTI_A3JP20OF__ANTANN0\FINESS_ET">'Activité L.242-4 CASF'!$X$22</definedName>
    <definedName name="CRACL2ACTI_A3JP20OF__PRDANN0\FINESS_ET">'Activité L.242-4 CASF'!$X$39</definedName>
    <definedName name="CRACL2ACTI_A3JP20OF__REAANM1\FINESS_ET">'Activité L.242-4 CASF'!$K$39</definedName>
    <definedName name="CRACL2ACTI_A3JP20OFAMANTANM1\FINESS_ET">'Activité L.242-4 CASF'!$I$22</definedName>
    <definedName name="CRACL2ACTI_A3JP20OFAMANTANN0\FINESS_ET">'Activité L.242-4 CASF'!$V$22</definedName>
    <definedName name="CRACL2ACTI_A3JP20OFAMPRDANN0\FINESS_ET">'Activité L.242-4 CASF'!$V$39</definedName>
    <definedName name="CRACL2ACTI_A3JP20OFAMREAANM1\FINESS_ET">'Activité L.242-4 CASF'!$I$39</definedName>
    <definedName name="CRACL2ACTI_A3JP20OM__ANTANM1\FINESS_ET">'Activité L.242-4 CASF'!$G$22</definedName>
    <definedName name="CRACL2ACTI_A3JP20OM__ANTANN0\FINESS_ET">'Activité L.242-4 CASF'!$T$22</definedName>
    <definedName name="CRACL2ACTI_A3JP20OM__PRDANN0\FINESS_ET">'Activité L.242-4 CASF'!$T$39</definedName>
    <definedName name="CRACL2ACTI_A3JP20OM__REAANM1\FINESS_ET">'Activité L.242-4 CASF'!$G$39</definedName>
    <definedName name="CRACL2ACTI_A3NP20OAUTANTANM1\FINESS_ET">'Activité L.242-4 CASF'!$N$22</definedName>
    <definedName name="CRACL2ACTI_A3NP20OAUTANTANN0\FINESS_ET">'Activité L.242-4 CASF'!$AA$22</definedName>
    <definedName name="CRACL2ACTI_A3NP20OAUTPRDANN0\FINESS_ET">'Activité L.242-4 CASF'!$AA$39</definedName>
    <definedName name="CRACL2ACTI_A3NP20OAUTREAANM1\FINESS_ET">'Activité L.242-4 CASF'!$N$39</definedName>
    <definedName name="CRACL2ACTI_A3NP20OC__ANTANM1\FINESS_ET">'Activité L.242-4 CASF'!$F$22</definedName>
    <definedName name="CRACL2ACTI_A3NP20OC__ANTANN0\FINESS_ET">'Activité L.242-4 CASF'!$S$22</definedName>
    <definedName name="CRACL2ACTI_A3NP20OC__PRDANN0\FINESS_ET">'Activité L.242-4 CASF'!$S$39</definedName>
    <definedName name="CRACL2ACTI_A3NP20OC__REAANM1\FINESS_ET">'Activité L.242-4 CASF'!$F$39</definedName>
    <definedName name="CRACL2ACTI_A3NP20OF__ANTANM1\FINESS_ET">'Activité L.242-4 CASF'!$L$22</definedName>
    <definedName name="CRACL2ACTI_A3NP20OF__ANTANN0\FINESS_ET">'Activité L.242-4 CASF'!$Y$22</definedName>
    <definedName name="CRACL2ACTI_A3NP20OF__PRDANN0\FINESS_ET">'Activité L.242-4 CASF'!$Y$39</definedName>
    <definedName name="CRACL2ACTI_A3NP20OF__REAANM1\FINESS_ET">'Activité L.242-4 CASF'!$L$39</definedName>
    <definedName name="CRACL2ACTI_A3NP20OFAMANTANM1\FINESS_ET">'Activité L.242-4 CASF'!$J$22</definedName>
    <definedName name="CRACL2ACTI_A3NP20OFAMANTANN0\FINESS_ET">'Activité L.242-4 CASF'!$W$22</definedName>
    <definedName name="CRACL2ACTI_A3NP20OFAMPRDANN0\FINESS_ET">'Activité L.242-4 CASF'!$W$39</definedName>
    <definedName name="CRACL2ACTI_A3NP20OFAMREAANM1\FINESS_ET">'Activité L.242-4 CASF'!$J$39</definedName>
    <definedName name="CRACL2ACTI_A3NP20OM__ANTANM1\FINESS_ET">'Activité L.242-4 CASF'!$H$22</definedName>
    <definedName name="CRACL2ACTI_A3NP20OM__ANTANN0\FINESS_ET">'Activité L.242-4 CASF'!$U$22</definedName>
    <definedName name="CRACL2ACTI_A3NP20OM__PRDANN0\FINESS_ET">'Activité L.242-4 CASF'!$U$39</definedName>
    <definedName name="CRACL2ACTI_A3NP20OM__REAANM1\FINESS_ET">'Activité L.242-4 CASF'!$H$39</definedName>
    <definedName name="CRACL2ACTI_EXCAPAINST___ANN0\FINESS_ET">'Activité L.242-4 CASF'!$C$8</definedName>
    <definedName name="CRACL2ACTI_EXJP20OAUTANTANM1\FINESS_ET">'Activité L.242-4 CASF'!$M$17</definedName>
    <definedName name="CRACL2ACTI_EXJP20OAUTANTANN0\FINESS_ET">'Activité L.242-4 CASF'!$Z$17</definedName>
    <definedName name="CRACL2ACTI_EXJP20OAUTPRDANN0\FINESS_ET">'Activité L.242-4 CASF'!$Z$34</definedName>
    <definedName name="CRACL2ACTI_EXJP20OAUTREAANM1\FINESS_ET">'Activité L.242-4 CASF'!$M$34</definedName>
    <definedName name="CRACL2ACTI_EXJP20OC__ANTANM1\FINESS_ET">'Activité L.242-4 CASF'!$E$17</definedName>
    <definedName name="CRACL2ACTI_EXJP20OC__ANTANN0\FINESS_ET">'Activité L.242-4 CASF'!$R$17</definedName>
    <definedName name="CRACL2ACTI_EXJP20OC__PRDANN0\FINESS_ET">'Activité L.242-4 CASF'!$R$34</definedName>
    <definedName name="CRACL2ACTI_EXJP20OC__REAANM1\FINESS_ET">'Activité L.242-4 CASF'!$E$34</definedName>
    <definedName name="CRACL2ACTI_EXJP20OF__ANTANM1\FINESS_ET">'Activité L.242-4 CASF'!$K$17</definedName>
    <definedName name="CRACL2ACTI_EXJP20OF__ANTANN0\FINESS_ET">'Activité L.242-4 CASF'!$X$17</definedName>
    <definedName name="CRACL2ACTI_EXJP20OF__PRDANN0\FINESS_ET">'Activité L.242-4 CASF'!$X$34</definedName>
    <definedName name="CRACL2ACTI_EXJP20OF__REAANM1\FINESS_ET">'Activité L.242-4 CASF'!$K$34</definedName>
    <definedName name="CRACL2ACTI_EXJP20OFAMANTANM1\FINESS_ET">'Activité L.242-4 CASF'!$I$17</definedName>
    <definedName name="CRACL2ACTI_EXJP20OFAMANTANN0\FINESS_ET">'Activité L.242-4 CASF'!$V$17</definedName>
    <definedName name="CRACL2ACTI_EXJP20OFAMPRDANN0\FINESS_ET">'Activité L.242-4 CASF'!$V$34</definedName>
    <definedName name="CRACL2ACTI_EXJP20OFAMREAANM1\FINESS_ET">'Activité L.242-4 CASF'!$I$34</definedName>
    <definedName name="CRACL2ACTI_EXJP20OM__ANTANM1\FINESS_ET">'Activité L.242-4 CASF'!$G$17</definedName>
    <definedName name="CRACL2ACTI_EXJP20OM__ANTANN0\FINESS_ET">'Activité L.242-4 CASF'!$T$17</definedName>
    <definedName name="CRACL2ACTI_EXJP20OM__PRDANN0\FINESS_ET">'Activité L.242-4 CASF'!$T$34</definedName>
    <definedName name="CRACL2ACTI_EXJP20OM__REAANM1\FINESS_ET">'Activité L.242-4 CASF'!$G$34</definedName>
    <definedName name="CRACL2ACTI_EXNP20OAUTANTANM1\FINESS_ET">'Activité L.242-4 CASF'!$N$17</definedName>
    <definedName name="CRACL2ACTI_EXNP20OAUTANTANN0\FINESS_ET">'Activité L.242-4 CASF'!$AA$17</definedName>
    <definedName name="CRACL2ACTI_EXNP20OAUTPRDANN0\FINESS_ET">'Activité L.242-4 CASF'!$AA$34</definedName>
    <definedName name="CRACL2ACTI_EXNP20OAUTREAANM1\FINESS_ET">'Activité L.242-4 CASF'!$N$34</definedName>
    <definedName name="CRACL2ACTI_EXNP20OC__ANTANM1\FINESS_ET">'Activité L.242-4 CASF'!$F$17</definedName>
    <definedName name="CRACL2ACTI_EXNP20OC__ANTANN0\FINESS_ET">'Activité L.242-4 CASF'!$S$17</definedName>
    <definedName name="CRACL2ACTI_EXNP20OC__PRDANN0\FINESS_ET">'Activité L.242-4 CASF'!$S$34</definedName>
    <definedName name="CRACL2ACTI_EXNP20OC__REAANM1\FINESS_ET">'Activité L.242-4 CASF'!$F$34</definedName>
    <definedName name="CRACL2ACTI_EXNP20OF__ANTANM1\FINESS_ET">'Activité L.242-4 CASF'!$L$17</definedName>
    <definedName name="CRACL2ACTI_EXNP20OF__ANTANN0\FINESS_ET">'Activité L.242-4 CASF'!$Y$17</definedName>
    <definedName name="CRACL2ACTI_EXNP20OF__PRDANN0\FINESS_ET">'Activité L.242-4 CASF'!$Y$34</definedName>
    <definedName name="CRACL2ACTI_EXNP20OF__REAANM1\FINESS_ET">'Activité L.242-4 CASF'!$L$34</definedName>
    <definedName name="CRACL2ACTI_EXNP20OFAMANTANM1\FINESS_ET">'Activité L.242-4 CASF'!$J$17</definedName>
    <definedName name="CRACL2ACTI_EXNP20OFAMANTANN0\FINESS_ET">'Activité L.242-4 CASF'!$W$17</definedName>
    <definedName name="CRACL2ACTI_EXNP20OFAMPRDANN0\FINESS_ET">'Activité L.242-4 CASF'!$W$34</definedName>
    <definedName name="CRACL2ACTI_EXNP20OFAMREAANM1\FINESS_ET">'Activité L.242-4 CASF'!$J$34</definedName>
    <definedName name="CRACL2ACTI_EXNP20OM__ANTANM1\FINESS_ET">'Activité L.242-4 CASF'!$H$17</definedName>
    <definedName name="CRACL2ACTI_EXNP20OM__ANTANN0\FINESS_ET">'Activité L.242-4 CASF'!$U$17</definedName>
    <definedName name="CRACL2ACTI_EXNP20OM__PRDANN0\FINESS_ET">'Activité L.242-4 CASF'!$U$34</definedName>
    <definedName name="CRACL2ACTI_EXNP20OM__REAANM1\FINESS_ET">'Activité L.242-4 CASF'!$H$34</definedName>
    <definedName name="CRACL2ACTI_INCAPAINST___ANN0\FINESS_ET">'Activité L.242-4 CASF'!$E$8</definedName>
    <definedName name="CRACL2ACTI_INJP20OAUTANTANM1\FINESS_ET">'Activité L.242-4 CASF'!$M$19</definedName>
    <definedName name="CRACL2ACTI_INJP20OAUTANTANN0\FINESS_ET">'Activité L.242-4 CASF'!$Z$19</definedName>
    <definedName name="CRACL2ACTI_INJP20OAUTPRDANN0\FINESS_ET">'Activité L.242-4 CASF'!$Z$36</definedName>
    <definedName name="CRACL2ACTI_INJP20OAUTREAANM1\FINESS_ET">'Activité L.242-4 CASF'!$M$36</definedName>
    <definedName name="CRACL2ACTI_INJP20OC__ANTANM1\FINESS_ET">'Activité L.242-4 CASF'!$E$19</definedName>
    <definedName name="CRACL2ACTI_INJP20OC__ANTANN0\FINESS_ET">'Activité L.242-4 CASF'!$R$19</definedName>
    <definedName name="CRACL2ACTI_INJP20OC__PRDANN0\FINESS_ET">'Activité L.242-4 CASF'!$R$36</definedName>
    <definedName name="CRACL2ACTI_INJP20OC__REAANM1\FINESS_ET">'Activité L.242-4 CASF'!$E$36</definedName>
    <definedName name="CRACL2ACTI_INJP20OF__ANTANM1\FINESS_ET">'Activité L.242-4 CASF'!$K$19</definedName>
    <definedName name="CRACL2ACTI_INJP20OF__ANTANN0\FINESS_ET">'Activité L.242-4 CASF'!$X$19</definedName>
    <definedName name="CRACL2ACTI_INJP20OF__PRDANN0\FINESS_ET">'Activité L.242-4 CASF'!$X$36</definedName>
    <definedName name="CRACL2ACTI_INJP20OF__REAANM1\FINESS_ET">'Activité L.242-4 CASF'!$K$36</definedName>
    <definedName name="CRACL2ACTI_INJP20OFAMANTANM1\FINESS_ET">'Activité L.242-4 CASF'!$I$19</definedName>
    <definedName name="CRACL2ACTI_INJP20OFAMANTANN0\FINESS_ET">'Activité L.242-4 CASF'!$V$19</definedName>
    <definedName name="CRACL2ACTI_INJP20OFAMPRDANN0\FINESS_ET">'Activité L.242-4 CASF'!$V$36</definedName>
    <definedName name="CRACL2ACTI_INJP20OFAMREAANM1\FINESS_ET">'Activité L.242-4 CASF'!$I$36</definedName>
    <definedName name="CRACL2ACTI_INJP20OM__ANTANM1\FINESS_ET">'Activité L.242-4 CASF'!$G$19</definedName>
    <definedName name="CRACL2ACTI_INJP20OM__ANTANN0\FINESS_ET">'Activité L.242-4 CASF'!$T$19</definedName>
    <definedName name="CRACL2ACTI_INJP20OM__PRDANN0\FINESS_ET">'Activité L.242-4 CASF'!$T$36</definedName>
    <definedName name="CRACL2ACTI_INJP20OM__REAANM1\FINESS_ET">'Activité L.242-4 CASF'!$G$36</definedName>
    <definedName name="CRACL2ACTI_INNP20OAUTANTANM1\FINESS_ET">'Activité L.242-4 CASF'!$N$19</definedName>
    <definedName name="CRACL2ACTI_INNP20OAUTANTANN0\FINESS_ET">'Activité L.242-4 CASF'!$AA$19</definedName>
    <definedName name="CRACL2ACTI_INNP20OAUTPRDANN0\FINESS_ET">'Activité L.242-4 CASF'!$AA$36</definedName>
    <definedName name="CRACL2ACTI_INNP20OAUTREAANM1\FINESS_ET">'Activité L.242-4 CASF'!$N$36</definedName>
    <definedName name="CRACL2ACTI_INNP20OC__ANTANM1\FINESS_ET">'Activité L.242-4 CASF'!$F$19</definedName>
    <definedName name="CRACL2ACTI_INNP20OC__ANTANN0\FINESS_ET">'Activité L.242-4 CASF'!$S$19</definedName>
    <definedName name="CRACL2ACTI_INNP20OC__PRDANN0\FINESS_ET">'Activité L.242-4 CASF'!$S$36</definedName>
    <definedName name="CRACL2ACTI_INNP20OC__REAANM1\FINESS_ET">'Activité L.242-4 CASF'!$F$36</definedName>
    <definedName name="CRACL2ACTI_INNP20OF__ANTANM1\FINESS_ET">'Activité L.242-4 CASF'!$L$19</definedName>
    <definedName name="CRACL2ACTI_INNP20OF__ANTANN0\FINESS_ET">'Activité L.242-4 CASF'!$Y$19</definedName>
    <definedName name="CRACL2ACTI_INNP20OF__PRDANN0\FINESS_ET">'Activité L.242-4 CASF'!$Y$36</definedName>
    <definedName name="CRACL2ACTI_INNP20OF__REAANM1\FINESS_ET">'Activité L.242-4 CASF'!$L$36</definedName>
    <definedName name="CRACL2ACTI_INNP20OFAMANTANM1\FINESS_ET">'Activité L.242-4 CASF'!$J$19</definedName>
    <definedName name="CRACL2ACTI_INNP20OFAMANTANN0\FINESS_ET">'Activité L.242-4 CASF'!$W$19</definedName>
    <definedName name="CRACL2ACTI_INNP20OFAMPRDANN0\FINESS_ET">'Activité L.242-4 CASF'!$W$36</definedName>
    <definedName name="CRACL2ACTI_INNP20OFAMREAANM1\FINESS_ET">'Activité L.242-4 CASF'!$J$36</definedName>
    <definedName name="CRACL2ACTI_INNP20OM__ANTANM1\FINESS_ET">'Activité L.242-4 CASF'!$H$19</definedName>
    <definedName name="CRACL2ACTI_INNP20OM__ANTANN0\FINESS_ET">'Activité L.242-4 CASF'!$U$19</definedName>
    <definedName name="CRACL2ACTI_INNP20OM__PRDANN0\FINESS_ET">'Activité L.242-4 CASF'!$U$36</definedName>
    <definedName name="CRACL2ACTI_INNP20OM__REAANM1\FINESS_ET">'Activité L.242-4 CASF'!$H$36</definedName>
    <definedName name="CRACL2ACTI_SICAPAINST___ANN0\FINESS_ET">'Activité L.242-4 CASF'!$D$8</definedName>
    <definedName name="CRACL2ACTI_SIJP20OAUTANTANM1\FINESS_ET">'Activité L.242-4 CASF'!$M$18</definedName>
    <definedName name="CRACL2ACTI_SIJP20OAUTANTANN0\FINESS_ET">'Activité L.242-4 CASF'!$Z$18</definedName>
    <definedName name="CRACL2ACTI_SIJP20OAUTPRDANN0\FINESS_ET">'Activité L.242-4 CASF'!$Z$35</definedName>
    <definedName name="CRACL2ACTI_SIJP20OAUTREAANM1\FINESS_ET">'Activité L.242-4 CASF'!$M$35</definedName>
    <definedName name="CRACL2ACTI_SIJP20OC__ANTANM1\FINESS_ET">'Activité L.242-4 CASF'!$E$18</definedName>
    <definedName name="CRACL2ACTI_SIJP20OC__ANTANN0\FINESS_ET">'Activité L.242-4 CASF'!$R$18</definedName>
    <definedName name="CRACL2ACTI_SIJP20OC__PRDANN0\FINESS_ET">'Activité L.242-4 CASF'!$R$35</definedName>
    <definedName name="CRACL2ACTI_SIJP20OC__REAANM1\FINESS_ET">'Activité L.242-4 CASF'!$E$35</definedName>
    <definedName name="CRACL2ACTI_SIJP20OF__ANTANM1\FINESS_ET">'Activité L.242-4 CASF'!$K$18</definedName>
    <definedName name="CRACL2ACTI_SIJP20OF__ANTANN0\FINESS_ET">'Activité L.242-4 CASF'!$X$18</definedName>
    <definedName name="CRACL2ACTI_SIJP20OF__PRDANN0\FINESS_ET">'Activité L.242-4 CASF'!$X$35</definedName>
    <definedName name="CRACL2ACTI_SIJP20OF__REAANM1\FINESS_ET">'Activité L.242-4 CASF'!$K$35</definedName>
    <definedName name="CRACL2ACTI_SIJP20OFAMANTANM1\FINESS_ET">'Activité L.242-4 CASF'!$I$18</definedName>
    <definedName name="CRACL2ACTI_SIJP20OFAMANTANN0\FINESS_ET">'Activité L.242-4 CASF'!$V$18</definedName>
    <definedName name="CRACL2ACTI_SIJP20OFAMPRDANN0\FINESS_ET">'Activité L.242-4 CASF'!$V$35</definedName>
    <definedName name="CRACL2ACTI_SIJP20OFAMREAANM1\FINESS_ET">'Activité L.242-4 CASF'!$I$35</definedName>
    <definedName name="CRACL2ACTI_SIJP20OM__ANTANM1\FINESS_ET">'Activité L.242-4 CASF'!$G$18</definedName>
    <definedName name="CRACL2ACTI_SIJP20OM__ANTANN0\FINESS_ET">'Activité L.242-4 CASF'!$T$18</definedName>
    <definedName name="CRACL2ACTI_SIJP20OM__PRDANN0\FINESS_ET">'Activité L.242-4 CASF'!$T$35</definedName>
    <definedName name="CRACL2ACTI_SIJP20OM__REAANM1\FINESS_ET">'Activité L.242-4 CASF'!$G$35</definedName>
    <definedName name="CRACL2ACTI_SINP20OAUTANTANM1\FINESS_ET">'Activité L.242-4 CASF'!$N$18</definedName>
    <definedName name="CRACL2ACTI_SINP20OAUTANTANN0\FINESS_ET">'Activité L.242-4 CASF'!$AA$18</definedName>
    <definedName name="CRACL2ACTI_SINP20OAUTPRDANN0\FINESS_ET">'Activité L.242-4 CASF'!$AA$35</definedName>
    <definedName name="CRACL2ACTI_SINP20OAUTREAANM1\FINESS_ET">'Activité L.242-4 CASF'!$N$35</definedName>
    <definedName name="CRACL2ACTI_SINP20OC__ANTANM1\FINESS_ET">'Activité L.242-4 CASF'!$F$18</definedName>
    <definedName name="CRACL2ACTI_SINP20OC__ANTANN0\FINESS_ET">'Activité L.242-4 CASF'!$S$18</definedName>
    <definedName name="CRACL2ACTI_SINP20OC__PRDANN0\FINESS_ET">'Activité L.242-4 CASF'!$S$35</definedName>
    <definedName name="CRACL2ACTI_SINP20OC__REAANM1\FINESS_ET">'Activité L.242-4 CASF'!$F$35</definedName>
    <definedName name="CRACL2ACTI_SINP20OF__ANTANM1\FINESS_ET">'Activité L.242-4 CASF'!$L$18</definedName>
    <definedName name="CRACL2ACTI_SINP20OF__ANTANN0\FINESS_ET">'Activité L.242-4 CASF'!$Y$18</definedName>
    <definedName name="CRACL2ACTI_SINP20OF__PRDANN0\FINESS_ET">'Activité L.242-4 CASF'!$Y$35</definedName>
    <definedName name="CRACL2ACTI_SINP20OF__REAANM1\FINESS_ET">'Activité L.242-4 CASF'!$L$35</definedName>
    <definedName name="CRACL2ACTI_SINP20OFAMANTANM1\FINESS_ET">'Activité L.242-4 CASF'!$J$18</definedName>
    <definedName name="CRACL2ACTI_SINP20OFAMANTANN0\FINESS_ET">'Activité L.242-4 CASF'!$W$18</definedName>
    <definedName name="CRACL2ACTI_SINP20OFAMPRDANN0\FINESS_ET">'Activité L.242-4 CASF'!$W$35</definedName>
    <definedName name="CRACL2ACTI_SINP20OFAMREAANM1\FINESS_ET">'Activité L.242-4 CASF'!$J$35</definedName>
    <definedName name="CRACL2ACTI_SINP20OM__ANTANM1\FINESS_ET">'Activité L.242-4 CASF'!$H$18</definedName>
    <definedName name="CRACL2ACTI_SINP20OM__ANTANN0\FINESS_ET">'Activité L.242-4 CASF'!$U$18</definedName>
    <definedName name="CRACL2ACTI_SINP20OM__PRDANN0\FINESS_ET">'Activité L.242-4 CASF'!$U$35</definedName>
    <definedName name="CRACL2ACTI_SINP20OM__REAANM1\FINESS_ET">'Activité L.242-4 CASF'!$H$35</definedName>
    <definedName name="CRACPHACTI_A1CAPAINST___ANN0\FINESS_ET">'Activité autres ESMS'!$F$8</definedName>
    <definedName name="CRACPHACTI_A1CAPAINST___ANN0\Id_CR_SF_">'Activité ESMS_SF'!$F$8</definedName>
    <definedName name="CRACPHACTI_A1JESAPR__PRDANN0\FINESS_ET">'Activité autres ESMS'!$F$20</definedName>
    <definedName name="CRACPHACTI_A1JESAPR__PRDANN0\Id_CR_SF_">'Activité ESMS_SF'!$F$20</definedName>
    <definedName name="CRACPHACTI_A1JOUVFI__PRDANN0\FINESS_ET">'Activité autres ESMS'!$E$20</definedName>
    <definedName name="CRACPHACTI_A1JOUVFI__PRDANN0\Id_CR_SF_">'Activité ESMS_SF'!$E$20</definedName>
    <definedName name="CRACPHACTI_A1NBJOUD__PRDANN0\FINESS_ET">'Activité autres ESMS'!$J$20</definedName>
    <definedName name="CRACPHACTI_A1NBJOUD__PRDANN0\Id_CR_SF_">'Activité ESMS_SF'!$J$20</definedName>
    <definedName name="CRACPHACTI_A1NBJOUR__ANTANM1\FINESS_ET">'Activité autres ESMS'!$H$33</definedName>
    <definedName name="CRACPHACTI_A1NBJOUR__ANTANM1\Id_CR_SF_">'Activité ESMS_SF'!$H$33</definedName>
    <definedName name="CRACPHACTI_A1NBJOUR__PRDANN0\FINESS_ET">'Activité autres ESMS'!$I$33</definedName>
    <definedName name="CRACPHACTI_A1NBJOUR__PRDANN0\Id_CR_SF_">'Activité ESMS_SF'!$I$33</definedName>
    <definedName name="CRACPHACTI_A1NBJOUR__REAANM2\FINESS_ET">'Activité autres ESMS'!$F$33</definedName>
    <definedName name="CRACPHACTI_A1NBJOUR__REAANM2\Id_CR_SF_">'Activité ESMS_SF'!$F$33</definedName>
    <definedName name="CRACPHACTI_A1NBJOUR__REAANM3\FINESS_ET">'Activité autres ESMS'!$E$33</definedName>
    <definedName name="CRACPHACTI_A1NBJOUR__REAANM3\Id_CR_SF_">'Activité ESMS_SF'!$E$33</definedName>
    <definedName name="CRACPHACTI_A1NBJOUR__REAANM4\FINESS_ET">'Activité autres ESMS'!$D$33</definedName>
    <definedName name="CRACPHACTI_A1NBJOUR__REAANM4\Id_CR_SF_">'Activité ESMS_SF'!$D$33</definedName>
    <definedName name="CRACPHACTI_A1NBPERD__PRDANN0\FINESS_ET">'Activité autres ESMS'!$I$20</definedName>
    <definedName name="CRACPHACTI_A1NBPERD__PRDANN0\Id_CR_SF_">'Activité ESMS_SF'!$I$20</definedName>
    <definedName name="CRACPHACTI_A1PLFI____PRDANN0\FINESS_ET">'Activité autres ESMS'!$D$20</definedName>
    <definedName name="CRACPHACTI_A1PLFI____PRDANN0\Id_CR_SF_">'Activité ESMS_SF'!$D$20</definedName>
    <definedName name="CRACPHACTI_A1PLFI____REAANM2\FINESS_ET">'Activité autres ESMS'!$C$20</definedName>
    <definedName name="CRACPHACTI_A1PLFI____REAANM2\Id_CR_SF_">'Activité ESMS_SF'!$C$20</definedName>
    <definedName name="CRACPHACTI_A2CAPAINST___ANN0\FINESS_ET">'Activité autres ESMS'!$G$8</definedName>
    <definedName name="CRACPHACTI_A2CAPAINST___ANN0\Id_CR_SF_">'Activité ESMS_SF'!$G$8</definedName>
    <definedName name="CRACPHACTI_A2JESAPR__PRDANN0\FINESS_ET">'Activité autres ESMS'!$F$21</definedName>
    <definedName name="CRACPHACTI_A2JESAPR__PRDANN0\Id_CR_SF_">'Activité ESMS_SF'!$F$21</definedName>
    <definedName name="CRACPHACTI_A2JOUVFI__PRDANN0\FINESS_ET">'Activité autres ESMS'!$E$21</definedName>
    <definedName name="CRACPHACTI_A2JOUVFI__PRDANN0\Id_CR_SF_">'Activité ESMS_SF'!$E$21</definedName>
    <definedName name="CRACPHACTI_A2NBJOUD__PRDANN0\FINESS_ET">'Activité autres ESMS'!$J$21</definedName>
    <definedName name="CRACPHACTI_A2NBJOUD__PRDANN0\Id_CR_SF_">'Activité ESMS_SF'!$J$21</definedName>
    <definedName name="CRACPHACTI_A2NBJOUR__ANTANM1\FINESS_ET">'Activité autres ESMS'!$H$34</definedName>
    <definedName name="CRACPHACTI_A2NBJOUR__ANTANM1\Id_CR_SF_">'Activité ESMS_SF'!$H$34</definedName>
    <definedName name="CRACPHACTI_A2NBJOUR__PRDANN0\FINESS_ET">'Activité autres ESMS'!$I$34</definedName>
    <definedName name="CRACPHACTI_A2NBJOUR__PRDANN0\Id_CR_SF_">'Activité ESMS_SF'!$I$34</definedName>
    <definedName name="CRACPHACTI_A2NBJOUR__REAANM2\FINESS_ET">'Activité autres ESMS'!$F$34</definedName>
    <definedName name="CRACPHACTI_A2NBJOUR__REAANM2\Id_CR_SF_">'Activité ESMS_SF'!$F$34</definedName>
    <definedName name="CRACPHACTI_A2NBJOUR__REAANM3\FINESS_ET">'Activité autres ESMS'!$E$34</definedName>
    <definedName name="CRACPHACTI_A2NBJOUR__REAANM3\Id_CR_SF_">'Activité ESMS_SF'!$E$34</definedName>
    <definedName name="CRACPHACTI_A2NBJOUR__REAANM4\FINESS_ET">'Activité autres ESMS'!$D$34</definedName>
    <definedName name="CRACPHACTI_A2NBJOUR__REAANM4\Id_CR_SF_">'Activité ESMS_SF'!$D$34</definedName>
    <definedName name="CRACPHACTI_A2NBPERD__PRDANN0\FINESS_ET">'Activité autres ESMS'!$I$21</definedName>
    <definedName name="CRACPHACTI_A2NBPERD__PRDANN0\Id_CR_SF_">'Activité ESMS_SF'!$I$21</definedName>
    <definedName name="CRACPHACTI_A2PLFI____PRDANN0\FINESS_ET">'Activité autres ESMS'!$D$21</definedName>
    <definedName name="CRACPHACTI_A2PLFI____PRDANN0\Id_CR_SF_">'Activité ESMS_SF'!$D$21</definedName>
    <definedName name="CRACPHACTI_A2PLFI____REAANM2\FINESS_ET">'Activité autres ESMS'!$C$21</definedName>
    <definedName name="CRACPHACTI_A2PLFI____REAANM2\Id_CR_SF_">'Activité ESMS_SF'!$C$21</definedName>
    <definedName name="CRACPHACTI_A3CAPAINST___ANN0\FINESS_ET">'Activité autres ESMS'!$H$8</definedName>
    <definedName name="CRACPHACTI_A3CAPAINST___ANN0\Id_CR_SF_">'Activité ESMS_SF'!$H$8</definedName>
    <definedName name="CRACPHACTI_A3JESAPR__PRDANN0\FINESS_ET">'Activité autres ESMS'!$F$22</definedName>
    <definedName name="CRACPHACTI_A3JESAPR__PRDANN0\Id_CR_SF_">'Activité ESMS_SF'!$F$22</definedName>
    <definedName name="CRACPHACTI_A3JOUVFI__PRDANN0\FINESS_ET">'Activité autres ESMS'!$E$22</definedName>
    <definedName name="CRACPHACTI_A3JOUVFI__PRDANN0\Id_CR_SF_">'Activité ESMS_SF'!$E$22</definedName>
    <definedName name="CRACPHACTI_A3NBJOUD__PRDANN0\FINESS_ET">'Activité autres ESMS'!$J$22</definedName>
    <definedName name="CRACPHACTI_A3NBJOUD__PRDANN0\Id_CR_SF_">'Activité ESMS_SF'!$J$22</definedName>
    <definedName name="CRACPHACTI_A3NBJOUR__ANTANM1\FINESS_ET">'Activité autres ESMS'!$H$35</definedName>
    <definedName name="CRACPHACTI_A3NBJOUR__ANTANM1\Id_CR_SF_">'Activité ESMS_SF'!$H$35</definedName>
    <definedName name="CRACPHACTI_A3NBJOUR__PRDANN0\FINESS_ET">'Activité autres ESMS'!$I$35</definedName>
    <definedName name="CRACPHACTI_A3NBJOUR__PRDANN0\Id_CR_SF_">'Activité ESMS_SF'!$I$35</definedName>
    <definedName name="CRACPHACTI_A3NBJOUR__REAANM2\FINESS_ET">'Activité autres ESMS'!$F$35</definedName>
    <definedName name="CRACPHACTI_A3NBJOUR__REAANM2\Id_CR_SF_">'Activité ESMS_SF'!$F$35</definedName>
    <definedName name="CRACPHACTI_A3NBJOUR__REAANM3\FINESS_ET">'Activité autres ESMS'!$E$35</definedName>
    <definedName name="CRACPHACTI_A3NBJOUR__REAANM3\Id_CR_SF_">'Activité ESMS_SF'!$E$35</definedName>
    <definedName name="CRACPHACTI_A3NBJOUR__REAANM4\FINESS_ET">'Activité autres ESMS'!$D$35</definedName>
    <definedName name="CRACPHACTI_A3NBJOUR__REAANM4\Id_CR_SF_">'Activité ESMS_SF'!$D$35</definedName>
    <definedName name="CRACPHACTI_A3NBPERD__PRDANN0\FINESS_ET">'Activité autres ESMS'!$I$22</definedName>
    <definedName name="CRACPHACTI_A3NBPERD__PRDANN0\Id_CR_SF_">'Activité ESMS_SF'!$I$22</definedName>
    <definedName name="CRACPHACTI_A3PLFI____PRDANN0\FINESS_ET">'Activité autres ESMS'!$D$22</definedName>
    <definedName name="CRACPHACTI_A3PLFI____PRDANN0\Id_CR_SF_">'Activité ESMS_SF'!$D$22</definedName>
    <definedName name="CRACPHACTI_A3PLFI____REAANM2\FINESS_ET">'Activité autres ESMS'!$C$22</definedName>
    <definedName name="CRACPHACTI_A3PLFI____REAANM2\Id_CR_SF_">'Activité ESMS_SF'!$C$22</definedName>
    <definedName name="CRACPHACTI_EXCAPAINST___ANN0\FINESS_ET">'Activité autres ESMS'!$C$8</definedName>
    <definedName name="CRACPHACTI_EXCAPAINST___ANN0\Id_CR_SF_">'Activité ESMS_SF'!$C$8</definedName>
    <definedName name="CRACPHACTI_EXJESAPR__PRDANN0\FINESS_ET">'Activité autres ESMS'!$F$17</definedName>
    <definedName name="CRACPHACTI_EXJESAPR__PRDANN0\Id_CR_SF_">'Activité ESMS_SF'!$F$17</definedName>
    <definedName name="CRACPHACTI_EXJOUVFI__PRDANN0\FINESS_ET">'Activité autres ESMS'!$E$17</definedName>
    <definedName name="CRACPHACTI_EXJOUVFI__PRDANN0\Id_CR_SF_">'Activité ESMS_SF'!$E$17</definedName>
    <definedName name="CRACPHACTI_EXNBJOUD__PRDANN0\FINESS_ET">'Activité autres ESMS'!$J$17</definedName>
    <definedName name="CRACPHACTI_EXNBJOUD__PRDANN0\Id_CR_SF_">'Activité ESMS_SF'!$J$17</definedName>
    <definedName name="CRACPHACTI_EXNBJOUR__ANTANM1\FINESS_ET">'Activité autres ESMS'!$H$30</definedName>
    <definedName name="CRACPHACTI_EXNBJOUR__ANTANM1\Id_CR_SF_">'Activité ESMS_SF'!$H$30</definedName>
    <definedName name="CRACPHACTI_EXNBJOUR__PRDANN0\FINESS_ET">'Activité autres ESMS'!$I$30</definedName>
    <definedName name="CRACPHACTI_EXNBJOUR__PRDANN0\Id_CR_SF_">'Activité ESMS_SF'!$I$30</definedName>
    <definedName name="CRACPHACTI_EXNBJOUR__REAANM2\FINESS_ET">'Activité autres ESMS'!$F$30</definedName>
    <definedName name="CRACPHACTI_EXNBJOUR__REAANM2\Id_CR_SF_">'Activité ESMS_SF'!$F$30</definedName>
    <definedName name="CRACPHACTI_EXNBJOUR__REAANM3\FINESS_ET">'Activité autres ESMS'!$E$30</definedName>
    <definedName name="CRACPHACTI_EXNBJOUR__REAANM3\Id_CR_SF_">'Activité ESMS_SF'!$E$30</definedName>
    <definedName name="CRACPHACTI_EXNBJOUR__REAANM4\FINESS_ET">'Activité autres ESMS'!$D$30</definedName>
    <definedName name="CRACPHACTI_EXNBJOUR__REAANM4\Id_CR_SF_">'Activité ESMS_SF'!$D$30</definedName>
    <definedName name="CRACPHACTI_EXNBPERD__PRDANN0\FINESS_ET">'Activité autres ESMS'!$I$17</definedName>
    <definedName name="CRACPHACTI_EXNBPERD__PRDANN0\Id_CR_SF_">'Activité ESMS_SF'!$I$17</definedName>
    <definedName name="CRACPHACTI_EXPLFI____PRDANN0\FINESS_ET">'Activité autres ESMS'!$D$17</definedName>
    <definedName name="CRACPHACTI_EXPLFI____PRDANN0\Id_CR_SF_">'Activité ESMS_SF'!$D$17</definedName>
    <definedName name="CRACPHACTI_EXPLFI____REAANM2\FINESS_ET">'Activité autres ESMS'!$C$17</definedName>
    <definedName name="CRACPHACTI_EXPLFI____REAANM2\Id_CR_SF_">'Activité ESMS_SF'!$C$17</definedName>
    <definedName name="CRACPHACTI_INCAPAINST___ANN0\FINESS_ET">'Activité autres ESMS'!$E$8</definedName>
    <definedName name="CRACPHACTI_INCAPAINST___ANN0\Id_CR_SF_">'Activité ESMS_SF'!$E$8</definedName>
    <definedName name="CRACPHACTI_INJESAPR__PRDANN0\FINESS_ET">'Activité autres ESMS'!$F$19</definedName>
    <definedName name="CRACPHACTI_INJESAPR__PRDANN0\Id_CR_SF_">'Activité ESMS_SF'!$F$19</definedName>
    <definedName name="CRACPHACTI_INJOUVFI__PRDANN0\FINESS_ET">'Activité autres ESMS'!$E$19</definedName>
    <definedName name="CRACPHACTI_INJOUVFI__PRDANN0\Id_CR_SF_">'Activité ESMS_SF'!$E$19</definedName>
    <definedName name="CRACPHACTI_INNBJOUD__PRDANN0\FINESS_ET">'Activité autres ESMS'!$J$19</definedName>
    <definedName name="CRACPHACTI_INNBJOUD__PRDANN0\Id_CR_SF_">'Activité ESMS_SF'!$J$19</definedName>
    <definedName name="CRACPHACTI_INNBJOUR__ANTANM1\FINESS_ET">'Activité autres ESMS'!$H$32</definedName>
    <definedName name="CRACPHACTI_INNBJOUR__ANTANM1\Id_CR_SF_">'Activité ESMS_SF'!$H$32</definedName>
    <definedName name="CRACPHACTI_INNBJOUR__PRDANN0\FINESS_ET">'Activité autres ESMS'!$I$32</definedName>
    <definedName name="CRACPHACTI_INNBJOUR__PRDANN0\Id_CR_SF_">'Activité ESMS_SF'!$I$32</definedName>
    <definedName name="CRACPHACTI_INNBJOUR__REAANM2\FINESS_ET">'Activité autres ESMS'!$F$32</definedName>
    <definedName name="CRACPHACTI_INNBJOUR__REAANM2\Id_CR_SF_">'Activité ESMS_SF'!$F$32</definedName>
    <definedName name="CRACPHACTI_INNBJOUR__REAANM3\FINESS_ET">'Activité autres ESMS'!$E$32</definedName>
    <definedName name="CRACPHACTI_INNBJOUR__REAANM3\Id_CR_SF_">'Activité ESMS_SF'!$E$32</definedName>
    <definedName name="CRACPHACTI_INNBJOUR__REAANM4\FINESS_ET">'Activité autres ESMS'!$D$32</definedName>
    <definedName name="CRACPHACTI_INNBJOUR__REAANM4\Id_CR_SF_">'Activité ESMS_SF'!$D$32</definedName>
    <definedName name="CRACPHACTI_INNBPERD__PRDANN0\FINESS_ET">'Activité autres ESMS'!$I$19</definedName>
    <definedName name="CRACPHACTI_INNBPERD__PRDANN0\Id_CR_SF_">'Activité ESMS_SF'!$I$19</definedName>
    <definedName name="CRACPHACTI_INPLFI____PRDANN0\FINESS_ET">'Activité autres ESMS'!$D$19</definedName>
    <definedName name="CRACPHACTI_INPLFI____PRDANN0\Id_CR_SF_">'Activité ESMS_SF'!$D$19</definedName>
    <definedName name="CRACPHACTI_INPLFI____REAANM2\FINESS_ET">'Activité autres ESMS'!$C$19</definedName>
    <definedName name="CRACPHACTI_INPLFI____REAANM2\Id_CR_SF_">'Activité ESMS_SF'!$C$19</definedName>
    <definedName name="CRACPHACTI_SICAPAINST___ANN0\FINESS_ET">'Activité autres ESMS'!$D$8</definedName>
    <definedName name="CRACPHACTI_SICAPAINST___ANN0\Id_CR_SF_">'Activité ESMS_SF'!$D$8</definedName>
    <definedName name="CRACPHACTI_SIJESAPR__PRDANN0\FINESS_ET">'Activité autres ESMS'!$F$18</definedName>
    <definedName name="CRACPHACTI_SIJESAPR__PRDANN0\Id_CR_SF_">'Activité ESMS_SF'!$F$18</definedName>
    <definedName name="CRACPHACTI_SIJOUVFI__PRDANN0\FINESS_ET">'Activité autres ESMS'!$E$18</definedName>
    <definedName name="CRACPHACTI_SIJOUVFI__PRDANN0\Id_CR_SF_">'Activité ESMS_SF'!$E$18</definedName>
    <definedName name="CRACPHACTI_SINBJOUD__PRDANN0\FINESS_ET">'Activité autres ESMS'!$J$18</definedName>
    <definedName name="CRACPHACTI_SINBJOUD__PRDANN0\Id_CR_SF_">'Activité ESMS_SF'!$J$18</definedName>
    <definedName name="CRACPHACTI_SINBJOUR__ANTANM1\FINESS_ET">'Activité autres ESMS'!$H$31</definedName>
    <definedName name="CRACPHACTI_SINBJOUR__ANTANM1\Id_CR_SF_">'Activité ESMS_SF'!$H$31</definedName>
    <definedName name="CRACPHACTI_SINBJOUR__PRDANN0\FINESS_ET">'Activité autres ESMS'!$I$31</definedName>
    <definedName name="CRACPHACTI_SINBJOUR__PRDANN0\Id_CR_SF_">'Activité ESMS_SF'!$I$31</definedName>
    <definedName name="CRACPHACTI_SINBJOUR__REAANM2\FINESS_ET">'Activité autres ESMS'!$F$31</definedName>
    <definedName name="CRACPHACTI_SINBJOUR__REAANM2\Id_CR_SF_">'Activité ESMS_SF'!$F$31</definedName>
    <definedName name="CRACPHACTI_SINBJOUR__REAANM3\FINESS_ET">'Activité autres ESMS'!$E$31</definedName>
    <definedName name="CRACPHACTI_SINBJOUR__REAANM3\Id_CR_SF_">'Activité ESMS_SF'!$E$31</definedName>
    <definedName name="CRACPHACTI_SINBJOUR__REAANM4\FINESS_ET">'Activité autres ESMS'!$D$31</definedName>
    <definedName name="CRACPHACTI_SINBJOUR__REAANM4\Id_CR_SF_">'Activité ESMS_SF'!$D$31</definedName>
    <definedName name="CRACPHACTI_SINBPERD__PRDANN0\FINESS_ET">'Activité autres ESMS'!$I$18</definedName>
    <definedName name="CRACPHACTI_SINBPERD__PRDANN0\Id_CR_SF_">'Activité ESMS_SF'!$I$18</definedName>
    <definedName name="CRACPHACTI_SIPLFI____PRDANN0\FINESS_ET">'Activité autres ESMS'!$D$18</definedName>
    <definedName name="CRACPHACTI_SIPLFI____PRDANN0\Id_CR_SF_">'Activité ESMS_SF'!$D$18</definedName>
    <definedName name="CRACPHACTI_SIPLFI____REAANM2\FINESS_ET">'Activité autres ESMS'!$C$18</definedName>
    <definedName name="CRACPHACTI_SIPLFI____REAANM2\Id_CR_SF_">'Activité ESMS_SF'!$C$18</definedName>
    <definedName name="_xlnm.Print_Area" localSheetId="4">'Page de garde'!$B$1:$J$28</definedName>
  </definedNames>
  <calcPr fullCalcOnLoad="1"/>
</workbook>
</file>

<file path=xl/sharedStrings.xml><?xml version="1.0" encoding="utf-8"?>
<sst xmlns="http://schemas.openxmlformats.org/spreadsheetml/2006/main" count="625" uniqueCount="277">
  <si>
    <t>Adresse :</t>
  </si>
  <si>
    <t>Date de la dernière autorisation :</t>
  </si>
  <si>
    <t>Organisme gestionnaire :</t>
  </si>
  <si>
    <t>Groupes iso-ressources</t>
  </si>
  <si>
    <t>Sous-total résidents de plus de 60 ans</t>
  </si>
  <si>
    <t>Nombre de jours d'ouverture</t>
  </si>
  <si>
    <t>Moyenne des 3 derniers exercices</t>
  </si>
  <si>
    <t>Nombre de journées théorique</t>
  </si>
  <si>
    <t>Activité par dérogation</t>
  </si>
  <si>
    <t>Nombre de personnes</t>
  </si>
  <si>
    <t>Activité théorique</t>
  </si>
  <si>
    <t>(1)</t>
  </si>
  <si>
    <t>(2)</t>
  </si>
  <si>
    <t>(3)</t>
  </si>
  <si>
    <t xml:space="preserve">(4) </t>
  </si>
  <si>
    <t>(6)</t>
  </si>
  <si>
    <t>(7)</t>
  </si>
  <si>
    <t>(8)</t>
  </si>
  <si>
    <t>TOTAL</t>
  </si>
  <si>
    <t>Externat</t>
  </si>
  <si>
    <t>Semi-internat</t>
  </si>
  <si>
    <t>Internat</t>
  </si>
  <si>
    <t>Autre</t>
  </si>
  <si>
    <t>Nature</t>
  </si>
  <si>
    <t>Moyenne</t>
  </si>
  <si>
    <t>Nombre</t>
  </si>
  <si>
    <t>Taux d'occupation</t>
  </si>
  <si>
    <t>Activité prévisionnelle</t>
  </si>
  <si>
    <t>(9)</t>
  </si>
  <si>
    <t>(10)</t>
  </si>
  <si>
    <t>TOTAL en journées</t>
  </si>
  <si>
    <t>Nombre de jours de présence des travailleurs en ESAT</t>
  </si>
  <si>
    <t>+ 20 ans orientés ESAT</t>
  </si>
  <si>
    <t>+ 20 ans orientés MAS</t>
  </si>
  <si>
    <t>(4)</t>
  </si>
  <si>
    <t>(5)</t>
  </si>
  <si>
    <t>Nombre de journées prévues</t>
  </si>
  <si>
    <t>5 = (2) x (3)
ou (2) x (4)</t>
  </si>
  <si>
    <t>1. Tableau prévisionnel au 31 octobre N-1</t>
  </si>
  <si>
    <t>2. Tableau prévisionnel actualisé au 31 janvier N</t>
  </si>
  <si>
    <t>ANNEXE 4B: ACTIVITE PREVISIONNELLE DES ETABLISSEMENTS ET SERVICES MENTIONNES A L'ARTICLE L. 313-12-2 DU CODE DE L'ACTION SOCIALE ET DES FAMILLES</t>
  </si>
  <si>
    <t>ANNEXE 4C: ACTIVITE PREVISIONNELLE DES PLUS DE 20 ANS AU TITRE DE L'ARTICLE L. 242-4 DU CODE DE L'ACTION SOCIALE ET DES FAMILLES</t>
  </si>
  <si>
    <t>Capacité installée Dont (à préciser) :</t>
  </si>
  <si>
    <t>HP</t>
  </si>
  <si>
    <t>dont UHR</t>
  </si>
  <si>
    <t>dont PASA</t>
  </si>
  <si>
    <t>HT</t>
  </si>
  <si>
    <t>AJ</t>
  </si>
  <si>
    <t>Semi Internat</t>
  </si>
  <si>
    <t>Exercice :</t>
  </si>
  <si>
    <t>N° FINESS (entité juridique) :</t>
  </si>
  <si>
    <t>Nom de la personne ayant qualité pour représenter l'établissement :</t>
  </si>
  <si>
    <t>Téléphone :</t>
  </si>
  <si>
    <t>Adresse de messagerie de la personne ayant qualité pour représenter l'établissement ou le service :</t>
  </si>
  <si>
    <t>Etablissements et services</t>
  </si>
  <si>
    <t>Adresses</t>
  </si>
  <si>
    <t>Catégorie</t>
  </si>
  <si>
    <t>Capacité autorisée</t>
  </si>
  <si>
    <t>Capacité financée</t>
  </si>
  <si>
    <t>Capacité installée</t>
  </si>
  <si>
    <t>categorie</t>
  </si>
  <si>
    <t>Raison sociale :</t>
  </si>
  <si>
    <t>FINESS ET :</t>
  </si>
  <si>
    <t xml:space="preserve">Date de génération du fichier </t>
  </si>
  <si>
    <t>Date dernière autorisation</t>
  </si>
  <si>
    <t>Nombre de places</t>
  </si>
  <si>
    <t>EHPAD-AJA</t>
  </si>
  <si>
    <t>ESSMS du 2° du I de l'article L. 312-1 (Creton)</t>
  </si>
  <si>
    <t>Correspondance catégorie / modèles d'annexe</t>
  </si>
  <si>
    <t>Annexe 4A</t>
  </si>
  <si>
    <t>Annexe 4B</t>
  </si>
  <si>
    <t>Annexe 4B + annexe 4C</t>
  </si>
  <si>
    <t>Annexe 4B + annexe 4D</t>
  </si>
  <si>
    <t>Dont résidents hors département d'implantation de l'établissement</t>
  </si>
  <si>
    <t>Nombre de jours d'absence pour convenance personnelle (absences de moins de 72 heures) (1)</t>
  </si>
  <si>
    <t>Nombre de jours d'absence pour hospitalisation (absences de moins de 72 heures) (1)</t>
  </si>
  <si>
    <t>Sous-total des absences de moins de 72 heures</t>
  </si>
  <si>
    <t>Rappel du nombre de journées de présence réelle</t>
  </si>
  <si>
    <t>Total du nombre de journées de présence réelle et des absences de moins de 72 heures</t>
  </si>
  <si>
    <t>I. (Suite) - Activité prévisionnelle relative aux places d'hébergement permanent des EHPAD (et PUV bénéficiant d'une tarification ternaire)</t>
  </si>
  <si>
    <t>Nombre de jours d'absence pour convenance personnelle (absences de 72 heures et plus) (2)</t>
  </si>
  <si>
    <t>Nombre de jours d'absence pour hospitalisation (absences de 72 heures et plus) (2)</t>
  </si>
  <si>
    <t>Sous-total des absences de 72 heures et plus</t>
  </si>
  <si>
    <t>Rappel du total du nombre de journées de présence réelle</t>
  </si>
  <si>
    <t>Rappel du nombre de journées d'absence de moins de 72 heures</t>
  </si>
  <si>
    <t>Total du nombre de journées de présence réelle et des absences de plus et de moins de 72 heures</t>
  </si>
  <si>
    <t>Activité correspondante (en nombre de journées)</t>
  </si>
  <si>
    <t>II.- Activité prévisionnelle relative aux hébergements temporaires (activité autonome ou activité rattachée à un EHPAD)</t>
  </si>
  <si>
    <t>Le cas échéant, dupliquer le tableau ci-dessus.</t>
  </si>
  <si>
    <t>II. (suite) - Activité prévisionnelle relative aux hébergements temporaires (activité autonome ou activité rattachée à un EHPAD)</t>
  </si>
  <si>
    <t>Le cas échéant, dupliquer le tableau ci-dessous.</t>
  </si>
  <si>
    <t>Nombre de bénéficiaires</t>
  </si>
  <si>
    <t>Nombre de bénéficiaires classés en GIR 1</t>
  </si>
  <si>
    <t>Dont bénéficiaires hors département d'implantation de l'établissement</t>
  </si>
  <si>
    <t>Nombre de bénéficiaires classés en GIR 2</t>
  </si>
  <si>
    <t>Nombre de bénéficiaires classés en GIR 3</t>
  </si>
  <si>
    <t>Nombre de bénéficiaires classés en GIR 4</t>
  </si>
  <si>
    <t>Nombre de bénéficiaires classés en GIR 5 et 6</t>
  </si>
  <si>
    <t>Sous-total des journées de présence réelles majorées des absences de moins de 72 heures (A)+(B)</t>
  </si>
  <si>
    <t>Total du nombre de journées de présence réelle et des absences de plus et de moins de 72 heures (A)+(B)+(C)</t>
  </si>
  <si>
    <t>Nombre total de bénéficiaires / Total des journées de présence réelle (A)</t>
  </si>
  <si>
    <t xml:space="preserve">Récapitulatif des aides contextuelles </t>
  </si>
  <si>
    <t>N° FINESS (entité juridique)</t>
  </si>
  <si>
    <t>Lignes du tableau de la page de garde</t>
  </si>
  <si>
    <t>Icônes du tableau de la page de garde</t>
  </si>
  <si>
    <t xml:space="preserve">: crée les onglets correspondants selon le procédé décrit dans le "LISEZ-MOI". </t>
  </si>
  <si>
    <t>N° FINESS Etablissement</t>
  </si>
  <si>
    <t xml:space="preserve">Indiquer le n° FINESS de l'établissement, du service ou de l'activité. </t>
  </si>
  <si>
    <t>Distinction entre capacité financée/installée</t>
  </si>
  <si>
    <t>Exemples de différence entre les deux notions : 
- Lors d'une extension, les financements peuvent être attribués avant l'installation réelle des places. 
- Lors d'opérations de travaux, des places peuvent rester volontairement inoccupées tout en étant financées.</t>
  </si>
  <si>
    <t>Dénomination du CR sans n° FINESS</t>
  </si>
  <si>
    <t>N° FINESS de rattachement</t>
  </si>
  <si>
    <t xml:space="preserve">Saisir les informations du compte de résultat prévisionnel principal (CRPP) et/ou des comptes de résultat prévisionnel annexes (CRPA). </t>
  </si>
  <si>
    <t xml:space="preserve">: modifie une saisie de n° FINESS Etablissement déjà enregistrée. Placez-vous sur la ligne à modifier dans la colonne "Etablissements et services", puis cliquez sur l'icône. </t>
  </si>
  <si>
    <t>Identification des activités sans numéro FINESS</t>
  </si>
  <si>
    <t>Adresse</t>
  </si>
  <si>
    <t>Dénomination du CRP sans n° FINESS</t>
  </si>
  <si>
    <t>ANNEXE 4A: ACTIVITE PREVISIONNELLE DES ETABLISSEMENTS MENTIONNES AUX I ET II DE L'ARTICLE L. 313-12 DU CODE DE L'ACTION SOCIALE ET DES FAMILLES ET DES ACCUEILS DE JOUR AUTONOMES MENTIONNES AU 6° DU I DE L'ARTICLE L. 312-1 DU MEME CODE</t>
  </si>
  <si>
    <r>
      <t xml:space="preserve">Décompte des absences de </t>
    </r>
    <r>
      <rPr>
        <u val="single"/>
        <sz val="10"/>
        <rFont val="Arial"/>
        <family val="2"/>
      </rPr>
      <t>moins de 72 heures</t>
    </r>
    <r>
      <rPr>
        <sz val="10"/>
        <rFont val="Arial"/>
        <family val="2"/>
      </rPr>
      <t xml:space="preserve"> pour convenance personnelle ou hospitalisation</t>
    </r>
  </si>
  <si>
    <r>
      <t xml:space="preserve">Décompte des absences de </t>
    </r>
    <r>
      <rPr>
        <u val="single"/>
        <sz val="10"/>
        <rFont val="Arial"/>
        <family val="2"/>
      </rPr>
      <t>72 heures et plus</t>
    </r>
    <r>
      <rPr>
        <sz val="10"/>
        <rFont val="Arial"/>
        <family val="2"/>
      </rPr>
      <t xml:space="preserve"> pour convenance personnelle ou hospitalisation</t>
    </r>
  </si>
  <si>
    <t xml:space="preserve">Dénomination du CRP sans FINESS : </t>
  </si>
  <si>
    <t>N° Identifiant :</t>
  </si>
  <si>
    <t xml:space="preserve">FINESS de rattachement  : </t>
  </si>
  <si>
    <t xml:space="preserve">FINESS de rattachement : </t>
  </si>
  <si>
    <t xml:space="preserve">N° Identifiant : </t>
  </si>
  <si>
    <t>SAAD</t>
  </si>
  <si>
    <t>CRP rattaché à un EHPAD-AJA</t>
  </si>
  <si>
    <t>CRP rattaché à d'autres ESSMS</t>
  </si>
  <si>
    <t>Liste des établissements et services relevant du périmètre de l'EPRD :</t>
  </si>
  <si>
    <t>Identifiant (*)</t>
  </si>
  <si>
    <t>(*) Veuillez saisir un identifiant de votre choix comprenant 6 caractères (sans caractères spéciaux, tirets, accents…).</t>
  </si>
  <si>
    <t>(1) : Les premiers jours des absences d'une durée supérieure ou égale à 72 heures ne doivent pas être comptabilisés sur cette ligne.</t>
  </si>
  <si>
    <t>(2) : Y compris les trois premiers jours des absences d'une durée supérieure ou égale à 72 heures</t>
  </si>
  <si>
    <t>Nous vous invitons à compléter le tableau de l'onglet "Id_CR_SF" selon le même ordonnancement chaque année, afin qu'un même numéro d'identification soit toujours attribué à la même activité.</t>
  </si>
  <si>
    <t xml:space="preserve">Ils doivent nécessairement relever du FINESS de l'entité juridique (sauf cas particulier des sociétés commerciales contrôlées). </t>
  </si>
  <si>
    <t>Fax :</t>
  </si>
  <si>
    <t>Capacité installée dont (à préciser) :</t>
  </si>
  <si>
    <t>(3) : Pondérées par le nombre de mois d'ouverture en cas d'installation en cours d'année. (Ex. : 10  places ouvertes au 1er juillet N =  5 places comptabilisées sur l'ensemble de l'année N).</t>
  </si>
  <si>
    <t>Nombre de places (3)</t>
  </si>
  <si>
    <t>Autre 1 
(à préciser)</t>
  </si>
  <si>
    <t>ANNEXE 4D : ACTIVITE PREVISIONNELLE DES SERVICES MENTIONNES AUX ARTICLES R. 314-130 à R. 314-136 DU CODE DE L'ACTION SOCIALE ET DES FAMILLES</t>
  </si>
  <si>
    <t>Nombre d'heures prévisionnelles servant à la répartition des charges (D)</t>
  </si>
  <si>
    <r>
      <t>Nombre d'heures prévisionnelles servant à la répartition de la rémunération des aides et employés à domicile (D</t>
    </r>
    <r>
      <rPr>
        <vertAlign val="subscript"/>
        <sz val="10"/>
        <rFont val="Arial"/>
        <family val="2"/>
      </rPr>
      <t>1</t>
    </r>
    <r>
      <rPr>
        <sz val="10"/>
        <rFont val="Arial"/>
        <family val="2"/>
      </rPr>
      <t>)</t>
    </r>
  </si>
  <si>
    <r>
      <t>Nombre d'heures prévisionnelles servant à la répartition de la rémunération des techniciens d’intervention sociale et familiale (D</t>
    </r>
    <r>
      <rPr>
        <vertAlign val="subscript"/>
        <sz val="10"/>
        <rFont val="Arial"/>
        <family val="2"/>
      </rPr>
      <t>3</t>
    </r>
    <r>
      <rPr>
        <sz val="10"/>
        <rFont val="Arial"/>
        <family val="2"/>
      </rPr>
      <t>)</t>
    </r>
  </si>
  <si>
    <r>
      <t>Nombre d'heures prévisionnelles servant à la répartition de la rémunération des auxiliaires de vie sociale et aides médico-psychologiques (D</t>
    </r>
    <r>
      <rPr>
        <vertAlign val="subscript"/>
        <sz val="10"/>
        <rFont val="Arial"/>
        <family val="2"/>
      </rPr>
      <t>2</t>
    </r>
    <r>
      <rPr>
        <sz val="10"/>
        <rFont val="Arial"/>
        <family val="2"/>
      </rPr>
      <t>)</t>
    </r>
  </si>
  <si>
    <r>
      <t>Nombre d'heures prévisionnelles servant à la répartition de la rémunération du personnel d'encadrement et de coordination [(D</t>
    </r>
    <r>
      <rPr>
        <vertAlign val="subscript"/>
        <sz val="10"/>
        <rFont val="Arial"/>
        <family val="2"/>
      </rPr>
      <t>1</t>
    </r>
    <r>
      <rPr>
        <sz val="10"/>
        <rFont val="Arial"/>
        <family val="2"/>
      </rPr>
      <t>) + (D</t>
    </r>
    <r>
      <rPr>
        <vertAlign val="subscript"/>
        <sz val="10"/>
        <rFont val="Arial"/>
        <family val="2"/>
      </rPr>
      <t>2</t>
    </r>
    <r>
      <rPr>
        <sz val="10"/>
        <rFont val="Arial"/>
        <family val="2"/>
      </rPr>
      <t>) + (D</t>
    </r>
    <r>
      <rPr>
        <vertAlign val="subscript"/>
        <sz val="10"/>
        <rFont val="Arial"/>
        <family val="2"/>
      </rPr>
      <t>3</t>
    </r>
    <r>
      <rPr>
        <sz val="10"/>
        <rFont val="Arial"/>
        <family val="2"/>
      </rPr>
      <t>)]</t>
    </r>
  </si>
  <si>
    <r>
      <t>Nombre d'heures prévisionnelles servant à la répartition des frais de structure [(D</t>
    </r>
    <r>
      <rPr>
        <vertAlign val="subscript"/>
        <sz val="10"/>
        <rFont val="Arial"/>
        <family val="2"/>
      </rPr>
      <t>1</t>
    </r>
    <r>
      <rPr>
        <sz val="10"/>
        <rFont val="Arial"/>
        <family val="2"/>
      </rPr>
      <t>) + (D</t>
    </r>
    <r>
      <rPr>
        <vertAlign val="subscript"/>
        <sz val="10"/>
        <rFont val="Arial"/>
        <family val="2"/>
      </rPr>
      <t>2</t>
    </r>
    <r>
      <rPr>
        <sz val="10"/>
        <rFont val="Arial"/>
        <family val="2"/>
      </rPr>
      <t>) + (D</t>
    </r>
    <r>
      <rPr>
        <vertAlign val="subscript"/>
        <sz val="10"/>
        <rFont val="Arial"/>
        <family val="2"/>
      </rPr>
      <t>3</t>
    </r>
    <r>
      <rPr>
        <sz val="10"/>
        <rFont val="Arial"/>
        <family val="2"/>
      </rPr>
      <t>)]</t>
    </r>
  </si>
  <si>
    <t>Lisez-moi du cadre "Activité prévisionnelle"</t>
  </si>
  <si>
    <t xml:space="preserve">I.- Fonctionnement du cadre </t>
  </si>
  <si>
    <r>
      <t xml:space="preserve">Dans ce tableau, il convient de saisir </t>
    </r>
    <r>
      <rPr>
        <b/>
        <sz val="10"/>
        <color indexed="8"/>
        <rFont val="Arial"/>
        <family val="2"/>
      </rPr>
      <t xml:space="preserve">une ligne par établissement ou service </t>
    </r>
    <r>
      <rPr>
        <sz val="10"/>
        <color indexed="8"/>
        <rFont val="Arial"/>
        <family val="2"/>
      </rPr>
      <t xml:space="preserve">(nommé ci-après FINESS ET pour plus de simplicité), selon les modalités suivantes : </t>
    </r>
  </si>
  <si>
    <t xml:space="preserve">a) 1er finess ET : </t>
  </si>
  <si>
    <r>
      <t>i)</t>
    </r>
    <r>
      <rPr>
        <sz val="7"/>
        <color indexed="8"/>
        <rFont val="Times New Roman"/>
        <family val="1"/>
      </rPr>
      <t xml:space="preserve">     </t>
    </r>
    <r>
      <rPr>
        <sz val="10"/>
        <color indexed="8"/>
        <rFont val="Arial"/>
        <family val="2"/>
      </rPr>
      <t>saisie de la première ligne</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</si>
  <si>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</si>
  <si>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r>
      <t>iii) l’onglet de l'annexe "Activité prévisionnelle" relatif au 1</t>
    </r>
    <r>
      <rPr>
        <vertAlign val="superscript"/>
        <sz val="10"/>
        <color indexed="8"/>
        <rFont val="Arial"/>
        <family val="2"/>
      </rPr>
      <t>er</t>
    </r>
    <r>
      <rPr>
        <sz val="10"/>
        <color indexed="8"/>
        <rFont val="Arial"/>
        <family val="2"/>
      </rPr>
      <t xml:space="preserve"> FINESS ET est alors automatiquement généré.  </t>
    </r>
  </si>
  <si>
    <t xml:space="preserve">b) 2ème finess ET : </t>
  </si>
  <si>
    <r>
      <t>i)</t>
    </r>
    <r>
      <rPr>
        <sz val="7"/>
        <color indexed="8"/>
        <rFont val="Times New Roman"/>
        <family val="1"/>
      </rPr>
      <t xml:space="preserve">     </t>
    </r>
    <r>
      <rPr>
        <sz val="10"/>
        <color indexed="8"/>
        <rFont val="Arial"/>
        <family val="2"/>
      </rPr>
      <t>saisie de la deuxième ligne</t>
    </r>
  </si>
  <si>
    <r>
      <t>iii) l’onglet de l'annexe "Activité prévisionnelle" relatif au 2ème F</t>
    </r>
    <r>
      <rPr>
        <sz val="10"/>
        <color indexed="8"/>
        <rFont val="Arial"/>
        <family val="2"/>
      </rPr>
      <t xml:space="preserve">INESS ET est alors automatiquement généré.  </t>
    </r>
  </si>
  <si>
    <t xml:space="preserve">c) Etc. </t>
  </si>
  <si>
    <t>II.- Consignes d'utilisation</t>
  </si>
  <si>
    <r>
      <t xml:space="preserve">- Le cadre normalisé n'est </t>
    </r>
    <r>
      <rPr>
        <b/>
        <sz val="10"/>
        <color indexed="8"/>
        <rFont val="Arial"/>
        <family val="2"/>
      </rPr>
      <t>pas compatible avec Libre Office ni Open Office</t>
    </r>
    <r>
      <rPr>
        <sz val="10"/>
        <color indexed="8"/>
        <rFont val="Arial"/>
        <family val="2"/>
      </rPr>
      <t xml:space="preserve">.  </t>
    </r>
  </si>
  <si>
    <t>- Veuillez ne pas modifier tout élément de mise en page (comme les déplacements, insertions de lignes ou de colonnes).</t>
  </si>
  <si>
    <t>III.- Cas spécifique des activités sans FINESS</t>
  </si>
  <si>
    <r>
      <t>Pour chaque ligne, un identifiant est créé automatiquement à partir des données du tableau de l'onglet "Id_CR_SF". Les onglets sont créés dans l'ordre de remplissage de ce tableau</t>
    </r>
    <r>
      <rPr>
        <sz val="10"/>
        <color indexed="8"/>
        <rFont val="Arial"/>
        <family val="2"/>
      </rPr>
      <t xml:space="preserve">. </t>
    </r>
  </si>
  <si>
    <r>
      <t xml:space="preserve">Nous vous invitons à compléter ce tableau </t>
    </r>
    <r>
      <rPr>
        <sz val="10"/>
        <color indexed="8"/>
        <rFont val="Arial"/>
        <family val="2"/>
      </rPr>
      <t>selon le même ordonnancement chaque année, afin qu'un même numéro d'identification soit toujours attribué à la même activité.</t>
    </r>
  </si>
  <si>
    <t xml:space="preserve">Les champs à saisir obligatoirement sur chaque ligne, pour que les onglets soient effectivement générés, sont: </t>
  </si>
  <si>
    <t>- "N° FINESS Etablissement" 
- "Catégorie"</t>
  </si>
  <si>
    <t>- Le déverrouillage peut véroler le fichier (impactant potentiellement la bonne marche de toutes les fonctions automatiques et la reconnaissance du fichier lors du dépôt sur la plateforme).</t>
  </si>
  <si>
    <r>
      <t>Afin de permettre l'intégration technique des activités sans FINESS dans le présent cadre, il convient de saisir l'onglet "</t>
    </r>
    <r>
      <rPr>
        <i/>
        <sz val="10"/>
        <rFont val="Arial"/>
        <family val="2"/>
      </rPr>
      <t>Id_CR_SF</t>
    </r>
    <r>
      <rPr>
        <sz val="10"/>
        <rFont val="Arial"/>
        <family val="2"/>
      </rPr>
      <t xml:space="preserve">" selon le même procédé que le tableau de la page de </t>
    </r>
  </si>
  <si>
    <t>Ce cadre fonctionne sur la base d'un procédé de création automatique des onglets en remplissant le tableau de page de garde nommé « Liste des établissements et services</t>
  </si>
  <si>
    <r>
      <t xml:space="preserve">relevant du périmètre de l'EPRD » et en cliquant sur l’icône : </t>
    </r>
    <r>
      <rPr>
        <b/>
        <sz val="11"/>
        <color indexed="50"/>
        <rFont val="Arial"/>
        <family val="2"/>
      </rPr>
      <t>+</t>
    </r>
    <r>
      <rPr>
        <sz val="10"/>
        <rFont val="Arial"/>
        <family val="2"/>
      </rPr>
      <t xml:space="preserve"> , selon l’ordonnancement suivant : </t>
    </r>
  </si>
  <si>
    <t>2) Chacun des finess Etablissement (FINESS ET) relevant de l’organisme gestionnaire (c'est-à-dire du Finess EJ renseigné plus haut) et inclus dans le périmètre de l’EPRD,</t>
  </si>
  <si>
    <t xml:space="preserve"> doit être renseigné dans le tableau du bas de la page de garde "Liste des établissements et services relevant du périmètre de l'EPRD". </t>
  </si>
  <si>
    <t/>
  </si>
  <si>
    <t xml:space="preserve">Ce cadre correspond aux tableaux relatifs à l'activité prévisionelle des établissements et services prévus à l'article R. 314-219 du CASF et conformes au format prévu par l'arrêté du 27 décembre 2016 modifié par l'arrêté du 18 juin 2018 (NOR: SSAA1804876A). </t>
  </si>
  <si>
    <t>1) Le finess juridique (FINESS EJ) doit être saisi dans le champ situé en haut de la page de garde (Champ nommé « N° FINESS (entité juridique) »).</t>
  </si>
  <si>
    <t>Donner un titre explicite: par exemple nom du site et structure de rattachement.</t>
  </si>
  <si>
    <t>- Les cellules sur fond jaune sont à compléter manuellement. Les champs grisés sont des cellules verrouillées, qui peuvent contenir des formules de calcul automatique.</t>
  </si>
  <si>
    <t>: supprime un CRPA du tableau (dans la colonne C "Etablissements et services", sélectionnez la ligne à supprimer puis cliquez sur "-").</t>
  </si>
  <si>
    <t>Saisir le n° FINESS de l'établissement/service/activité auquel le budget est adossé (ESAT, AJ, etc.).</t>
  </si>
  <si>
    <t>Correspond au nombre de places occupées au 31/12. Concernant les exercices N-1 et N, extrapolation faite au 31/10 de la prévision au 31/12, en tenant compte notamment de la dernière situation réelle connue, des prévisions d'activité élaborées pour l'exercice N et des éléments disponibles relatifs au classement des personnes par GIR. Ces données serviront à établir les prévisions budgétaires et financières retracées dans l'EPRD.</t>
  </si>
  <si>
    <t>Annexe 4 : Cadre normalisé de présentation de l'annexe "Activité" prévu à l'article R. 314-219 du code de l'action sociale et des familles</t>
  </si>
  <si>
    <t>I.- Activité prévisionnelle relative aux places d'hébergement permanent des EHPAD (et PUV bénéficiant d'une tarification ternaire)</t>
  </si>
  <si>
    <t>(4) : Nombre de places financées x nombre de jours d'ouverture</t>
  </si>
  <si>
    <t>Nombre de journées d'activité (annexe 4A)</t>
  </si>
  <si>
    <t>Nombre de places occupées</t>
  </si>
  <si>
    <t>(*): Répartition en fonction des prévisions de classement GIR au 31 octobre N-1</t>
  </si>
  <si>
    <t>(6) : Les premiers jours des absences d'une durée supérieure ou égale à 72 heures ne doivent pas être comptabilisés sur cette ligne.</t>
  </si>
  <si>
    <t>(7) : Y compris les trois premiers jours des absences de 72 heures et plus.</t>
  </si>
  <si>
    <t xml:space="preserve">Rappel de l'amplitude d'ouverture sur l'année considérée </t>
  </si>
  <si>
    <t>Nombre de journées d'activité</t>
  </si>
  <si>
    <t>Décompte de l'activité "réelle" (correspondant, pour la partie "Nombre de journées d'activité", au nombre de journées de présence effective des résidents)</t>
  </si>
  <si>
    <t>Résidents classés en GIR 1</t>
  </si>
  <si>
    <t>Résidents classés en GIR 2</t>
  </si>
  <si>
    <t>Sous-total Résidents classés dans les GIR 1 et 2</t>
  </si>
  <si>
    <t>Résidents classés en GIR 3</t>
  </si>
  <si>
    <t>Résidents classés en GIR 4</t>
  </si>
  <si>
    <t>Sous-total Résidents classés dans les GIR 3 et 4</t>
  </si>
  <si>
    <t>Résidents classés en GIR 5</t>
  </si>
  <si>
    <t>Résidents classés en GIR 6</t>
  </si>
  <si>
    <t>Sous-total Résidents classés dans les GIR 5 et 6</t>
  </si>
  <si>
    <t>Résidents de moins de 60 ans</t>
  </si>
  <si>
    <t>Total des places occupées/Total des journées de présence réelle</t>
  </si>
  <si>
    <t>III.- Activité prévisionnelle relative aux accueils de jour autonomes ou rattachés à un EHPAD (et PUV bénéficiant d'une tarification dérogatoire)</t>
  </si>
  <si>
    <t>Activité réelle</t>
  </si>
  <si>
    <t>Nombre de journées de présence effective des résidents du 1er janvier au 31 décembre pour l'ensemble des résidents du GIR considéré. Pour la campagne budgétaire N, cette donnée permet de déterminer, pour les tarifs dépendance, le montant des participations financières des résidents (tarif "GIR 5-6") et les recettes liées aux résidents dont le domicile de secours se situe hors du département d'implantation de l'établissement.</t>
  </si>
  <si>
    <t>Absences de moins de 72 heures</t>
  </si>
  <si>
    <t>Le décompte de ces absences, sur le dernier exercice clos, cumulé avec le nombre de journées d'activité réelle permet de déterminer la situation de l'établissement vis-à-vis des règles de modulation des forfaits soins et dépendance.</t>
  </si>
  <si>
    <t>Absences de plus de 72 heures</t>
  </si>
  <si>
    <t>Activité relative aux accueils de jour (tableau III)</t>
  </si>
  <si>
    <t>Pour les accueils de jour, le décompte des absences peut ne pas être rempli si elles n'entrent pas dans le calcul des tarifs.</t>
  </si>
  <si>
    <t>Accueil temporaire</t>
  </si>
  <si>
    <t xml:space="preserve">Un jour d'ouverture compte pour 1 dès qu'une plage horaire est prévue sur cette journée, quelle que soit la durée de la plage horaire. </t>
  </si>
  <si>
    <t>Autres modes d'accueil</t>
  </si>
  <si>
    <t>Les lignes "Autre 1", "Autre 2" et "Autre 3" peuvent être utilisées pour des modes d'accueil plus spécifiques (ex : accueil de nuit). Ce choix doit être réalisé en accord avec l'autorité de tarification, pour une présentation homogène entre établissements et services de même catégorie.</t>
  </si>
  <si>
    <t>Nombre de jours d'ouverture (annexe 4b)</t>
  </si>
  <si>
    <t>Par convention, une journée compte pour 1, dès lors que l'ouverture est effective et quelle que soit la durée d'ouverture. Par ex : pour un établissement qui n'accueille les usagers que la matinée, une journée d'ouverture vaut 1 (et non 0,5).</t>
  </si>
  <si>
    <t>Correspond à l'activité Creton.</t>
  </si>
  <si>
    <t>Dans le cas des CAMSP, BAPU, CMPP et SESSAD, il est possible de choisir une autre mesure de l'activité que le nombre de journées (ex : séance). Dans ce cas, l'unité retenue doit être la même entre l'activité théorique et et l'activité prévisionnelle (pour ne pas biaiser le calcul du taux d'occupation). Elle est à préciser dans le rapport budgétaire et financier.</t>
  </si>
  <si>
    <t>((6)+(7)+(8))/3</t>
  </si>
  <si>
    <t>(9)/(5)</t>
  </si>
  <si>
    <t>Activité prévisionnelle (Annexe 4B)</t>
  </si>
  <si>
    <t>Concernant les exercices N-1 et N, il est attendu une extrapolation, produite au 31/10/N-1, du nombre de journées réalisées au 31/12.</t>
  </si>
  <si>
    <t>Autre 2 (à préciser)</t>
  </si>
  <si>
    <t>Autre 2  (à préciser)</t>
  </si>
  <si>
    <t>Autre 3  (à préciser)</t>
  </si>
  <si>
    <t>Autre 3 (à préciser)</t>
  </si>
  <si>
    <t>+ 20 ans orientés en FAM ou SAMSAH</t>
  </si>
  <si>
    <t>+ 20 ans orientés en foyer (autre que FAM) ou SAVS</t>
  </si>
  <si>
    <t>Autres (1)</t>
  </si>
  <si>
    <t>Autre 1 (à préciser)</t>
  </si>
  <si>
    <t>(1): Dont doubles orientations et orientations ne précisant pas la catégorie d'ESSMS pour adultes handicapés, sauf doubles orientations foyer-de vie/FAM qui doivent être enregistrées dans la colonne "+ 20 ans orientés en FAM ou SAMSAH"</t>
  </si>
  <si>
    <t>(de 1 à 5)</t>
  </si>
  <si>
    <t>(de 6 à 10)</t>
  </si>
  <si>
    <t>Règles de détermination du financeur public (article L. 242 du CASF)</t>
  </si>
  <si>
    <t>Le CASF distingue trois solutions : 
- Le prix de journée (PJ) est à la charge du CD si le jeune est orienté vers une structure qui relève de la compétence exclusive de cette collectivité (foyer de vie notamment) ; 
- Le PJ est partagé entre le CD et l’Assurance maladie si le jeune est orienté vers une structure relevant de la compétence conjointe ARS et CD (FAM et SAMSAH) ;
- Dans les autres cas, le PJ reste à la charge de l’Assurance maladie.</t>
  </si>
  <si>
    <t>Activité prévisionnelle (annexe 4C)</t>
  </si>
  <si>
    <t>Concernant les exercices N-1 et N, il est attendu : 
1) pour le document transmis au 31 octobre N-1 : 
- une extrapolation du nombre de journées réalisées au 31/12 à partir de l'activité réalisée au 31/10/N-1,
- une prévision sur l'exercice N. 
2) pour le document transmis au 31 janvier N : 
- la mise à jour avec les données réelles N-1, telles qu’elles sont connues le 31/01/N,
- le montant des facturations aux conseils départementaux au titre de l’année N-1
- l’actualisation au 31/01/N du nombre de journées prévisionnelles au titre de l’année N, avec d’éventuels nouveaux éléments non pris en compte lors de la prévision réalisée le 31/10/N-1 (jeunes adultes ayant obtenu une place en établissement pour adultes handicapés, etc.).</t>
  </si>
  <si>
    <t>Colonne à remplir uniquement pour les ESAT qui ne ferment pas durant la période estivale, afin d'adapter l'amplitude d'ouverture au regard de la présence effective des travailleurs durant cette période.</t>
  </si>
  <si>
    <t>Nombre de journées d'absence de moins de 72 heures (B) (6)</t>
  </si>
  <si>
    <t>Nombre de journées d'absence de 72 heures et plus (C) (7)</t>
  </si>
  <si>
    <t>Il s'agit du nombre de journées réalisées décomptées du 01/01 au 31/12 pour l’ensemble des résidents du GIR considéré. Pour les exercices N-1 et N, extrapolation faite au 31/10 de la prévision au 31/12, en tenant compte notamment des dernières réalisations connues et des informations relatives au classement des personnes par GIR. 
Pour la campagne budgétaire N, ces données d'activité serviront notamment au calcul : 
- du tarif hébergement ; 
- des montants à déduire du forfait dépendance (participations financières des résidents et recettes prévisionnelles liées aux tarifs facturés au titre des résidents hors département d'implantation). 
En revanche, elles n'interviennent pas dans le calcul des tarifs journaliers soins et dépendance.</t>
  </si>
  <si>
    <t>Categorie_Id_CRP_SF</t>
  </si>
  <si>
    <t>Nb journées</t>
  </si>
  <si>
    <t>Nb personnes accueillies</t>
  </si>
  <si>
    <t>Nombre de journées prévues et réalisées / personnes prévues et accueillies</t>
  </si>
  <si>
    <t>TOTAL en journées / personnes accueillies</t>
  </si>
  <si>
    <t xml:space="preserve">Si le cadre comprend plusieurs établissements, il faut indiquer la date de l’établissement principal. </t>
  </si>
  <si>
    <t>Date de la dernière autorisation</t>
  </si>
  <si>
    <t>Il comprend l'ensemble des modèles applicables (4A à 4D). De fait, un seul fichier regroupant toutes les annexes activité prévisionnelles de tous les budgets inclus dans l'EPRD doit être joint au dossier dans la plateforme de collecte des EPRD. Il est à transmettre au plus tard le 31 octobre de l'année N-1.</t>
  </si>
  <si>
    <t>Un emploi incorrect ne tenant pas compte des indications ci-dessous peut affecter les fonctionnalités automatiques du cadre, le bon déroulement du dépôt et la performance de la plateforme de collecte des EPRD.</t>
  </si>
  <si>
    <r>
      <t>- Veuillez ne pas copier ni déplacer le contenu d'une cellule vers une autre cellule (</t>
    </r>
    <r>
      <rPr>
        <b/>
        <sz val="10"/>
        <color indexed="8"/>
        <rFont val="Arial"/>
        <family val="2"/>
      </rPr>
      <t>"couper-coller"/"cliquer-glisser"</t>
    </r>
    <r>
      <rPr>
        <sz val="10"/>
        <color indexed="8"/>
        <rFont val="Arial"/>
        <family val="2"/>
      </rPr>
      <t xml:space="preserve">), ces actions pouvant endommager la structure des cadres Excel. Les macros de remplissage automatique des cellules ouvertes à la saisie sont possibles. </t>
    </r>
  </si>
  <si>
    <t xml:space="preserve">- Le N° FINESS EJ saisi dans la page de garde doit être le même que le N° FINESS EJ du dossier de dépôt dans la plateforme de collecte des EPRD. </t>
  </si>
  <si>
    <t xml:space="preserve">- Les FINESS ET (Etablissement) saisis dans le tableau de la page de garde doivent correspondre aux FINESS ET affectés au dossier dans la plateforme de collecte des EPRD. </t>
  </si>
  <si>
    <t>- Ne jamais laisser de liens directs pointant vers des fichiers externes ni de formules dans les cellules ouvertes à la saisie. Ces liaisons entre classeurs ou ces formules génèrent des problèmes de lisibilité pouvant exclure l'établissement concerné des bases de la CNSA.</t>
  </si>
  <si>
    <t xml:space="preserve">garde décrit en I. ci-dessus, afin que les onglets d'annexes Activité relatives aux CRP sans finess soient créés automatiquement. </t>
  </si>
  <si>
    <t xml:space="preserve">Indiquer le n° FINESS de l'organisme gestionnaire en tant que personnalité morale titulaire des autorisations. Il doit correspondre au N° FINESS EJ du dossier de dépôt dans la plateforme de collecte. Lorsque l'EPRD est établi par une société commerciale pour le compte d'une autre société contrôlée, indiquer le n° FINESS qui a été sélectionné pour déposer le fichier dans la plateforme. </t>
  </si>
  <si>
    <t xml:space="preserve">Les FINESS saisis doivent impérativement correspondre aux FINESS ET affectés au dossier dans la plateforme de collecte. </t>
  </si>
  <si>
    <t>S'il n'existe pas de structure d'adossement, saisir le n° FINESS Etablissement de son choix (parmi ceux gérés par l'entité juridique) afin de le rattacher à une structure identifiée au sein du périmètre. Il est préconisé de ne pas changer le n° FINESS de rattachement d'une année sur l'autre.</t>
  </si>
  <si>
    <t>Pour la campagne budgétaire N, le décompte de ces absences, cumulé avec le nombre de journées d'activité réelle et des absences de moins de 72 heures, permet le cas échéant de déterminer le tarif hébergement en application de l'article R. 314-204 du CASF.</t>
  </si>
  <si>
    <t>Liste des activités sans FINESS Etablissement relevant du périmètre de l'EPRD :</t>
  </si>
  <si>
    <t>Dans un souci d'adaptation permanente aux pratiques et sans préjudice des obligations générales de dépôt, des ajustements ponctuels peuvent être apportés par rapport aux modèles joints à l'arrêté précité et régularisés ultérieurement par arrêté modificatif.</t>
  </si>
  <si>
    <r>
      <rPr>
        <b/>
        <u val="single"/>
        <sz val="10"/>
        <rFont val="Arial"/>
        <family val="2"/>
      </rPr>
      <t>Point de vigilance</t>
    </r>
    <r>
      <rPr>
        <sz val="10"/>
        <rFont val="Arial"/>
        <family val="2"/>
      </rPr>
      <t xml:space="preserve"> : l'attention des gestionnaires est appelée sur la complétude et la fiabilité des informations saisies dans le cadre EPRD et ses annexes, afin de sécuriser la procédure d'analyse et maintenir la qualité de la base de données collectée.</t>
    </r>
  </si>
  <si>
    <t>Rappel de l'activité théorique (en nombre de journées) (4)</t>
  </si>
  <si>
    <t>Rappel du nombre de places financées</t>
  </si>
  <si>
    <t xml:space="preserve">(5) : Pour le calcul automatique du taux d'occupation (TO) et de la contribution de chaque GIR au TO, renseigner au préalable les tableaux "Rappel du nombre de places financées" et "Rappel de l'amplitude d'ouverture sur l'année considérée" ci-dessus. </t>
  </si>
  <si>
    <t xml:space="preserve">(8) : Pour le calcul automatique du taux d'occupation (TO) et de la contribution de chaque GIR au TO, renseigner au préalable les tableaux "Rappel du nombre de places financées" et "Rappel de l'amplitude d'ouverture sur l'année considérée" ci-dessus. </t>
  </si>
  <si>
    <t>N° FINESS ET de rattachement</t>
  </si>
  <si>
    <t>Cette colonne présente le taux d'occupation (TO) et la contribution de chaque GIR au TO. Pour qu'il se calcule automatiquement, il convient de renseigner au préalable le nombre de jours d'ouverture et la capacité installée et financée au 31/12 respectivement dans les tableaux "Rappel du nombre de places financées" et "Rappel de l'activité théorique" (lignes 53 et 54 pour le tableau I ; lignes 104 et 105 pour le tableau II; lignes 139 et 140 pour le tableau III).</t>
  </si>
  <si>
    <t>Dernière mise à jour : novembre 2022</t>
  </si>
  <si>
    <t>#AACRETON-2024-01#</t>
  </si>
  <si>
    <t>Gestionnaire</t>
  </si>
  <si>
    <t>Item</t>
  </si>
  <si>
    <t>Valeur Gestionnaire</t>
  </si>
  <si>
    <t>Référence</t>
  </si>
  <si>
    <t>Valeur Cadre</t>
  </si>
  <si>
    <t>Avis</t>
  </si>
  <si>
    <t>Cadre - version : 91</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</si>
</sst>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_€"/>
    <numFmt numFmtId="167" formatCode="0#&quot; &quot;##&quot; &quot;##&quot; &quot;##&quot; &quot;##"/>
    <numFmt numFmtId="168" formatCode="0########"/>
    <numFmt numFmtId="169" formatCode="0.0%"/>
    <numFmt numFmtId="170" formatCode="#,##0_ ;\-#,##0\ "/>
  </numFmts>
  <fonts count="79">
    <font>
      <sz val="11"/>
      <color theme="1"/>
      <name val="Calibri"/>
      <family val="2"/>
    </font>
    <font>
      <sz val="10"/>
      <color indexed="8"/>
      <name val="Arial"/>
      <family val="2"/>
    </font>
    <font>
      <b/>
      <sz val="10"/>
      <name val="Arial"/>
      <family val="2"/>
    </font>
    <font>
      <sz val="10"/>
      <name val="Arial"/>
      <family val="2"/>
    </font>
    <font>
      <b/>
      <i/>
      <sz val="10"/>
      <name val="Arial"/>
      <family val="2"/>
    </font>
    <font>
      <i/>
      <sz val="10"/>
      <name val="Arial"/>
      <family val="2"/>
    </font>
    <font>
      <sz val="10"/>
      <name val="Geneva"/>
      <family val="0"/>
    </font>
    <font>
      <strike/>
      <sz val="10"/>
      <name val="Arial"/>
      <family val="2"/>
    </font>
    <font>
      <b/>
      <sz val="12"/>
      <name val="Arial"/>
      <family val="2"/>
    </font>
    <font>
      <sz val="10"/>
      <name val="Calibri"/>
      <family val="2"/>
    </font>
    <font>
      <b/>
      <sz val="9"/>
      <name val="Arial"/>
      <family val="2"/>
    </font>
    <font>
      <sz val="8"/>
      <name val="Arial"/>
      <family val="2"/>
    </font>
    <font>
      <sz val="12"/>
      <name val="Arial"/>
      <family val="2"/>
    </font>
    <font>
      <sz val="11"/>
      <name val="Arial"/>
      <family val="2"/>
    </font>
    <font>
      <b/>
      <i/>
      <u val="single"/>
      <sz val="10"/>
      <name val="Arial"/>
      <family val="2"/>
    </font>
    <font>
      <i/>
      <u val="single"/>
      <sz val="10"/>
      <name val="Arial"/>
      <family val="2"/>
    </font>
    <font>
      <u val="single"/>
      <sz val="10"/>
      <name val="Arial"/>
      <family val="2"/>
    </font>
    <font>
      <b/>
      <u val="single"/>
      <sz val="10"/>
      <name val="Arial"/>
      <family val="2"/>
    </font>
    <font>
      <b/>
      <i/>
      <sz val="12"/>
      <name val="Arial"/>
      <family val="2"/>
    </font>
    <font>
      <b/>
      <sz val="8"/>
      <name val="Arial"/>
      <family val="2"/>
    </font>
    <font>
      <vertAlign val="subscript"/>
      <sz val="10"/>
      <name val="Arial"/>
      <family val="2"/>
    </font>
    <font>
      <b/>
      <sz val="10"/>
      <color indexed="8"/>
      <name val="Arial"/>
      <family val="2"/>
    </font>
    <font>
      <b/>
      <sz val="11"/>
      <color indexed="50"/>
      <name val="Arial"/>
      <family val="2"/>
    </font>
    <font>
      <sz val="7"/>
      <color indexed="8"/>
      <name val="Times New Roman"/>
      <family val="1"/>
    </font>
    <font>
      <b/>
      <sz val="12"/>
      <color indexed="50"/>
      <name val="Arial"/>
      <family val="2"/>
    </font>
    <font>
      <vertAlign val="superscript"/>
      <sz val="10"/>
      <color indexed="8"/>
      <name val="Arial"/>
      <family val="2"/>
    </font>
    <font>
      <sz val="6.5"/>
      <name val="Arial"/>
      <family val="2"/>
    </font>
    <font>
      <b/>
      <sz val="6.5"/>
      <name val="Arial"/>
      <family val="2"/>
    </font>
    <font>
      <sz val="9"/>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1"/>
      <color indexed="12"/>
      <name val="Calibri"/>
      <family val="2"/>
    </font>
    <font>
      <u val="single"/>
      <sz val="11"/>
      <color indexed="20"/>
      <name val="Calibri"/>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1"/>
      <color indexed="8"/>
      <name val="Arial"/>
      <family val="2"/>
    </font>
    <font>
      <i/>
      <sz val="11"/>
      <color indexed="8"/>
      <name val="Calibri"/>
      <family val="2"/>
    </font>
    <font>
      <sz val="11"/>
      <name val="Calibri"/>
      <family val="2"/>
    </font>
    <font>
      <sz val="11"/>
      <color indexed="9"/>
      <name val="Arial"/>
      <family val="2"/>
    </font>
    <font>
      <b/>
      <sz val="10"/>
      <color indexed="10"/>
      <name val="Arial"/>
      <family val="2"/>
    </font>
    <font>
      <b/>
      <sz val="12"/>
      <color indexed="9"/>
      <name val="Arial"/>
      <family val="2"/>
    </font>
    <font>
      <b/>
      <sz val="14"/>
      <color indexed="9"/>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1"/>
      <color theme="10"/>
      <name val="Calibri"/>
      <family val="2"/>
    </font>
    <font>
      <u val="single"/>
      <sz val="11"/>
      <color theme="11"/>
      <name val="Calibri"/>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1"/>
      <color theme="1"/>
      <name val="Arial"/>
      <family val="2"/>
    </font>
    <font>
      <i/>
      <sz val="11"/>
      <color theme="1"/>
      <name val="Calibri"/>
      <family val="2"/>
    </font>
    <font>
      <sz val="11"/>
      <color theme="0"/>
      <name val="Arial"/>
      <family val="2"/>
    </font>
    <font>
      <b/>
      <sz val="10"/>
      <color rgb="FFFF0000"/>
      <name val="Arial"/>
      <family val="2"/>
    </font>
    <font>
      <b/>
      <sz val="12"/>
      <color theme="0"/>
      <name val="Arial"/>
      <family val="2"/>
    </font>
    <font>
      <b/>
      <sz val="14"/>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lightDown">
        <bgColor theme="0" tint="-0.04997999966144562"/>
      </patternFill>
    </fill>
    <fill>
      <patternFill patternType="solid">
        <fgColor theme="0" tint="-0.4999699890613556"/>
        <bgColor indexed="64"/>
      </patternFill>
    </fill>
    <fill>
      <patternFill patternType="solid">
        <fgColor theme="4"/>
        <bgColor indexed="64"/>
      </patternFill>
    </fill>
  </fills>
  <borders count="1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medium"/>
      <top/>
      <bottom/>
    </border>
    <border>
      <left/>
      <right/>
      <top/>
      <bottom style="medium"/>
    </border>
    <border>
      <left/>
      <right style="medium"/>
      <top/>
      <bottom style="medium"/>
    </border>
    <border>
      <left style="thin"/>
      <right style="thin"/>
      <top style="thin"/>
      <bottom style="thin"/>
    </border>
    <border>
      <left style="medium"/>
      <right/>
      <top/>
      <bottom/>
    </border>
    <border>
      <left style="medium"/>
      <right/>
      <top style="medium"/>
      <bottom style="thin"/>
    </border>
    <border>
      <left style="medium"/>
      <right/>
      <top style="thin"/>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thin"/>
      <right style="double"/>
      <top style="thin"/>
      <bottom style="double"/>
    </border>
    <border>
      <left style="thin"/>
      <right style="thin"/>
      <top style="thin"/>
      <bottom style="double"/>
    </border>
    <border>
      <left style="double"/>
      <right/>
      <top style="double"/>
      <bottom style="double"/>
    </border>
    <border>
      <left/>
      <right style="double"/>
      <top style="double"/>
      <bottom style="double"/>
    </border>
    <border>
      <left/>
      <right style="thin"/>
      <top style="double"/>
      <bottom style="double"/>
    </border>
    <border>
      <left style="double"/>
      <right/>
      <top style="double"/>
      <bottom style="thin"/>
    </border>
    <border>
      <left/>
      <right style="double"/>
      <top style="double"/>
      <bottom style="thin"/>
    </border>
    <border>
      <left style="thin"/>
      <right style="thin"/>
      <top style="double"/>
      <bottom style="thin"/>
    </border>
    <border>
      <left style="double"/>
      <right/>
      <top style="thin"/>
      <bottom style="thin"/>
    </border>
    <border>
      <left/>
      <right style="double"/>
      <top style="thin"/>
      <bottom style="thin"/>
    </border>
    <border>
      <left/>
      <right/>
      <top style="medium"/>
      <bottom/>
    </border>
    <border>
      <left/>
      <right style="medium"/>
      <top style="medium"/>
      <bottom/>
    </border>
    <border>
      <left style="medium"/>
      <right/>
      <top/>
      <bottom style="medium"/>
    </border>
    <border>
      <left style="thin"/>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top style="medium"/>
      <bottom/>
    </border>
    <border>
      <left style="double"/>
      <right style="double"/>
      <top style="double"/>
      <bottom style="thin"/>
    </border>
    <border>
      <left style="double"/>
      <right style="double"/>
      <top style="thin"/>
      <bottom style="thin"/>
    </border>
    <border>
      <left style="thin"/>
      <right/>
      <top style="thin"/>
      <bottom style="thin"/>
    </border>
    <border>
      <left style="thin"/>
      <right/>
      <top style="thin"/>
      <bottom style="double"/>
    </border>
    <border>
      <left style="thin"/>
      <right/>
      <top style="double"/>
      <bottom style="thin"/>
    </border>
    <border>
      <left/>
      <right style="thin"/>
      <top style="thin"/>
      <bottom style="thin"/>
    </border>
    <border>
      <left/>
      <right style="thin"/>
      <top style="thin"/>
      <bottom style="double"/>
    </border>
    <border>
      <left style="double"/>
      <right style="thin"/>
      <top style="thin"/>
      <bottom style="double"/>
    </border>
    <border>
      <left/>
      <right style="thin"/>
      <top style="double"/>
      <bottom style="thin"/>
    </border>
    <border>
      <left/>
      <right/>
      <top style="double"/>
      <bottom style="thin"/>
    </border>
    <border>
      <left/>
      <right/>
      <top style="thin"/>
      <bottom style="thin"/>
    </border>
    <border>
      <left/>
      <right>
        <color indexed="63"/>
      </right>
      <top style="thin"/>
      <bottom style="double"/>
    </border>
    <border>
      <left style="thin"/>
      <right style="thin"/>
      <top style="medium"/>
      <bottom/>
    </border>
    <border>
      <left/>
      <right style="medium"/>
      <top style="medium"/>
      <bottom style="thin"/>
    </border>
    <border>
      <left/>
      <right style="medium"/>
      <top style="thin"/>
      <bottom style="thin"/>
    </border>
    <border>
      <left style="medium"/>
      <right/>
      <top style="thin"/>
      <bottom style="medium"/>
    </border>
    <border>
      <left/>
      <right style="medium"/>
      <top style="thin"/>
      <bottom style="medium"/>
    </border>
    <border>
      <left>
        <color indexed="63"/>
      </left>
      <right style="thin"/>
      <top style="medium"/>
      <bottom style="thin"/>
    </border>
    <border>
      <left style="thin"/>
      <right style="medium"/>
      <top/>
      <bottom style="medium"/>
    </border>
    <border>
      <left style="thin"/>
      <right style="medium"/>
      <top/>
      <bottom style="thin"/>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style="thin"/>
    </border>
    <border>
      <left style="thin"/>
      <right/>
      <top style="thin"/>
      <bottom style="medium"/>
    </border>
    <border>
      <left/>
      <right style="thin"/>
      <top style="thin"/>
      <bottom style="medium"/>
    </border>
    <border>
      <left style="thin"/>
      <right style="thin"/>
      <top/>
      <bottom style="medium"/>
    </border>
    <border>
      <left/>
      <right style="thin"/>
      <top/>
      <bottom style="medium"/>
    </border>
    <border>
      <left style="medium"/>
      <right style="thin"/>
      <top style="hair"/>
      <bottom style="medium"/>
    </border>
    <border>
      <left style="thin"/>
      <right style="thin"/>
      <top style="hair"/>
      <bottom style="medium"/>
    </border>
    <border>
      <left style="thin"/>
      <right style="medium"/>
      <top style="hair"/>
      <bottom style="medium"/>
    </border>
    <border>
      <left style="double"/>
      <right/>
      <top style="thin"/>
      <bottom style="double"/>
    </border>
    <border>
      <left style="double"/>
      <right style="double"/>
      <top style="thin"/>
      <bottom style="double"/>
    </border>
    <border>
      <left/>
      <right style="double"/>
      <top style="thin"/>
      <bottom style="double"/>
    </border>
    <border>
      <left style="medium"/>
      <right style="thin"/>
      <top/>
      <bottom style="medium"/>
    </border>
    <border>
      <left style="thin"/>
      <right style="thin"/>
      <top style="thin"/>
      <bottom/>
    </border>
    <border>
      <left style="thin"/>
      <right/>
      <top style="thin"/>
      <bottom/>
    </border>
    <border>
      <left style="thin"/>
      <right style="double"/>
      <top style="thin"/>
      <bottom/>
    </border>
    <border>
      <left/>
      <right/>
      <top style="double"/>
      <bottom>
        <color indexed="63"/>
      </bottom>
    </border>
    <border>
      <left style="double"/>
      <right style="thin"/>
      <top style="thin"/>
      <bottom/>
    </border>
    <border>
      <left style="thin"/>
      <right/>
      <top style="double"/>
      <bottom style="double"/>
    </border>
    <border>
      <left style="double"/>
      <right style="double"/>
      <top style="double"/>
      <bottom style="double"/>
    </border>
    <border>
      <left style="medium"/>
      <right style="thin"/>
      <top style="thin"/>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border>
    <border>
      <left/>
      <right style="thin"/>
      <top style="thin"/>
      <bottom/>
    </border>
    <border>
      <left style="thin"/>
      <right style="thin"/>
      <top/>
      <bottom/>
    </border>
    <border>
      <left/>
      <right style="thin"/>
      <top/>
      <bottom/>
    </border>
    <border>
      <left/>
      <right style="thin"/>
      <top style="double"/>
      <bottom/>
    </border>
    <border>
      <left/>
      <right style="thin"/>
      <top/>
      <bottom style="double"/>
    </border>
    <border>
      <left style="thin"/>
      <right style="thin"/>
      <top style="double"/>
      <bottom/>
    </border>
    <border>
      <left style="thin"/>
      <right style="thin"/>
      <top/>
      <bottom style="double"/>
    </border>
    <border>
      <left>
        <color indexed="63"/>
      </left>
      <right>
        <color indexed="63"/>
      </right>
      <top>
        <color indexed="63"/>
      </top>
      <bottom style="double"/>
    </border>
    <border>
      <left style="thin"/>
      <right/>
      <top style="double"/>
      <bottom/>
    </border>
    <border>
      <left style="thin"/>
      <right/>
      <top/>
      <bottom/>
    </border>
    <border>
      <left style="thin"/>
      <right/>
      <top/>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style="double"/>
      <bottom style="double"/>
    </border>
    <border>
      <left style="thin"/>
      <right/>
      <top/>
      <bottom style="thin"/>
    </border>
    <border>
      <left/>
      <right style="thin"/>
      <top/>
      <bottom style="thin"/>
    </border>
    <border>
      <left style="double"/>
      <right style="thin"/>
      <top style="double"/>
      <bottom/>
    </border>
    <border>
      <left style="double"/>
      <right style="thin"/>
      <top/>
      <bottom/>
    </border>
    <border>
      <left style="double"/>
      <right style="thin"/>
      <top/>
      <bottom style="double"/>
    </border>
    <border>
      <left style="thin"/>
      <right style="double"/>
      <top style="double"/>
      <bottom/>
    </border>
    <border>
      <left style="thin"/>
      <right style="double"/>
      <top/>
      <bottom/>
    </border>
    <border>
      <left style="thin"/>
      <right style="double"/>
      <top/>
      <bottom style="double"/>
    </border>
    <border>
      <left style="double"/>
      <right style="double"/>
      <top style="double"/>
      <bottom/>
    </border>
    <border>
      <left style="double"/>
      <right style="double"/>
      <top/>
      <bottom/>
    </border>
    <border>
      <left style="double"/>
      <right style="double"/>
      <top/>
      <bottom style="double"/>
    </border>
    <border>
      <left/>
      <right/>
      <top/>
      <bottom style="thick">
        <color theme="0"/>
      </bottom>
    </border>
    <border>
      <left/>
      <right style="thin">
        <color theme="0"/>
      </right>
      <top/>
      <bottom style="thick">
        <color theme="0"/>
      </bottom>
    </border>
    <border>
      <left style="thin">
        <color theme="0"/>
      </left>
      <right/>
      <top/>
      <bottom style="thick">
        <color theme="0"/>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0" borderId="2" applyNumberFormat="0" applyFill="0" applyAlignment="0" applyProtection="0"/>
    <xf numFmtId="0" fontId="59" fillId="27" borderId="1" applyNumberFormat="0" applyAlignment="0" applyProtection="0"/>
    <xf numFmtId="0" fontId="60" fillId="28"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29" borderId="0" applyNumberFormat="0" applyBorder="0" applyAlignment="0" applyProtection="0"/>
    <xf numFmtId="0" fontId="6" fillId="0" borderId="0">
      <alignment/>
      <protection/>
    </xf>
    <xf numFmtId="0" fontId="6" fillId="0" borderId="0">
      <alignment/>
      <protection/>
    </xf>
    <xf numFmtId="0" fontId="3" fillId="0" borderId="0">
      <alignment/>
      <protection/>
    </xf>
    <xf numFmtId="0" fontId="6" fillId="0" borderId="0">
      <alignment/>
      <protection/>
    </xf>
    <xf numFmtId="0" fontId="6" fillId="0" borderId="0">
      <alignment/>
      <protection/>
    </xf>
    <xf numFmtId="0" fontId="6" fillId="0" borderId="0">
      <alignment/>
      <protection/>
    </xf>
    <xf numFmtId="0" fontId="0" fillId="30" borderId="3" applyNumberFormat="0" applyFont="0" applyAlignment="0" applyProtection="0"/>
    <xf numFmtId="9" fontId="0" fillId="0" borderId="0" applyFont="0" applyFill="0" applyBorder="0" applyAlignment="0" applyProtection="0"/>
    <xf numFmtId="0" fontId="64" fillId="31" borderId="0" applyNumberFormat="0" applyBorder="0" applyAlignment="0" applyProtection="0"/>
    <xf numFmtId="0" fontId="65" fillId="26" borderId="4" applyNumberFormat="0" applyAlignment="0" applyProtection="0"/>
    <xf numFmtId="0" fontId="9" fillId="0" borderId="0">
      <alignment/>
      <protection/>
    </xf>
    <xf numFmtId="0" fontId="66" fillId="0" borderId="0" applyNumberFormat="0" applyFill="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2" borderId="9" applyNumberFormat="0" applyAlignment="0" applyProtection="0"/>
  </cellStyleXfs>
  <cellXfs count="721">
    <xf numFmtId="0" fontId="0" fillId="0" borderId="0" xfId="0" applyFont="1" applyAlignment="1">
      <alignment/>
    </xf>
    <xf numFmtId="0" fontId="3"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3" fillId="33" borderId="0" xfId="0" applyFont="1" applyFill="1" applyBorder="1" applyAlignment="1" applyProtection="1" quotePrefix="1">
      <alignment vertical="center" wrapText="1"/>
      <protection/>
    </xf>
    <xf numFmtId="0" fontId="4" fillId="33" borderId="0" xfId="0" applyFont="1" applyFill="1" applyBorder="1" applyAlignment="1" applyProtection="1" quotePrefix="1">
      <alignment vertical="center" wrapText="1"/>
      <protection/>
    </xf>
    <xf numFmtId="0" fontId="4" fillId="33" borderId="10" xfId="0" applyFont="1" applyFill="1" applyBorder="1" applyAlignment="1" applyProtection="1" quotePrefix="1">
      <alignment vertical="center" wrapText="1"/>
      <protection/>
    </xf>
    <xf numFmtId="0" fontId="3" fillId="33" borderId="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3" fillId="33" borderId="10" xfId="0" applyFont="1" applyFill="1" applyBorder="1" applyAlignment="1" applyProtection="1">
      <alignment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vertical="center" wrapText="1"/>
      <protection/>
    </xf>
    <xf numFmtId="0" fontId="3" fillId="33" borderId="0" xfId="0" applyFont="1" applyFill="1" applyBorder="1" applyAlignment="1" applyProtection="1">
      <alignment horizontal="left" vertical="center" wrapText="1"/>
      <protection/>
    </xf>
    <xf numFmtId="0" fontId="2" fillId="33" borderId="11" xfId="0" applyFont="1" applyFill="1" applyBorder="1" applyAlignment="1" applyProtection="1">
      <alignment vertical="center"/>
      <protection/>
    </xf>
    <xf numFmtId="0" fontId="3" fillId="33"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3" fillId="34" borderId="0" xfId="0" applyFont="1" applyFill="1" applyAlignment="1" applyProtection="1">
      <alignment vertical="center"/>
      <protection/>
    </xf>
    <xf numFmtId="0" fontId="3" fillId="33" borderId="0" xfId="0" applyFont="1" applyFill="1" applyBorder="1" applyAlignment="1" applyProtection="1">
      <alignment/>
      <protection/>
    </xf>
    <xf numFmtId="0" fontId="3" fillId="33" borderId="0" xfId="0" applyFont="1" applyFill="1" applyBorder="1" applyAlignment="1" applyProtection="1">
      <alignment horizontal="left" vertical="center" indent="1"/>
      <protection/>
    </xf>
    <xf numFmtId="49" fontId="3" fillId="30" borderId="13" xfId="0" applyNumberFormat="1" applyFont="1" applyFill="1" applyBorder="1" applyAlignment="1" applyProtection="1">
      <alignment horizontal="left" vertical="center" indent="1"/>
      <protection locked="0"/>
    </xf>
    <xf numFmtId="0" fontId="3" fillId="33" borderId="14" xfId="0" applyFont="1" applyFill="1" applyBorder="1" applyAlignment="1" applyProtection="1">
      <alignment/>
      <protection/>
    </xf>
    <xf numFmtId="0" fontId="2" fillId="33" borderId="15" xfId="0" applyFont="1" applyFill="1" applyBorder="1" applyAlignment="1" applyProtection="1">
      <alignment/>
      <protection/>
    </xf>
    <xf numFmtId="0" fontId="3" fillId="33" borderId="10" xfId="0" applyFont="1" applyFill="1" applyBorder="1" applyAlignment="1" applyProtection="1">
      <alignment/>
      <protection/>
    </xf>
    <xf numFmtId="0" fontId="3" fillId="0" borderId="0" xfId="0" applyFont="1" applyAlignment="1" applyProtection="1">
      <alignment/>
      <protection/>
    </xf>
    <xf numFmtId="0" fontId="3" fillId="33" borderId="16" xfId="0" applyFont="1" applyFill="1" applyBorder="1" applyAlignment="1" applyProtection="1">
      <alignment/>
      <protection/>
    </xf>
    <xf numFmtId="0" fontId="3" fillId="0" borderId="0" xfId="55" applyFont="1" applyProtection="1">
      <alignment/>
      <protection/>
    </xf>
    <xf numFmtId="0" fontId="3" fillId="33" borderId="14" xfId="55" applyFont="1" applyFill="1" applyBorder="1" applyAlignment="1" applyProtection="1">
      <alignment vertical="center"/>
      <protection/>
    </xf>
    <xf numFmtId="0" fontId="3" fillId="33" borderId="10" xfId="55" applyFont="1" applyFill="1" applyBorder="1" applyAlignment="1" applyProtection="1">
      <alignment vertical="center"/>
      <protection/>
    </xf>
    <xf numFmtId="0" fontId="3" fillId="0" borderId="0" xfId="55" applyFont="1" applyAlignment="1" applyProtection="1">
      <alignment vertical="center"/>
      <protection/>
    </xf>
    <xf numFmtId="0" fontId="3" fillId="33" borderId="14" xfId="55" applyFont="1" applyFill="1" applyBorder="1" applyProtection="1">
      <alignment/>
      <protection/>
    </xf>
    <xf numFmtId="0" fontId="3" fillId="33" borderId="0" xfId="55" applyFont="1" applyFill="1" applyBorder="1" applyProtection="1">
      <alignment/>
      <protection/>
    </xf>
    <xf numFmtId="0" fontId="3" fillId="33" borderId="10" xfId="55" applyFont="1" applyFill="1" applyBorder="1" applyProtection="1">
      <alignment/>
      <protection/>
    </xf>
    <xf numFmtId="0" fontId="2" fillId="33" borderId="0" xfId="55" applyFont="1" applyFill="1" applyBorder="1" applyAlignment="1" applyProtection="1">
      <alignment/>
      <protection/>
    </xf>
    <xf numFmtId="49" fontId="3" fillId="33" borderId="0" xfId="55" applyNumberFormat="1" applyFont="1" applyFill="1" applyBorder="1" applyAlignment="1" applyProtection="1">
      <alignment horizontal="center" vertical="top"/>
      <protection/>
    </xf>
    <xf numFmtId="49" fontId="3" fillId="33" borderId="0" xfId="55" applyNumberFormat="1" applyFont="1" applyFill="1" applyBorder="1" applyAlignment="1" applyProtection="1">
      <alignment horizontal="center" vertical="top" wrapText="1"/>
      <protection/>
    </xf>
    <xf numFmtId="0" fontId="3" fillId="33" borderId="0" xfId="55" applyFont="1" applyFill="1" applyBorder="1" applyAlignment="1" applyProtection="1">
      <alignment vertical="top"/>
      <protection/>
    </xf>
    <xf numFmtId="0" fontId="3" fillId="0" borderId="0" xfId="55" applyFont="1" applyBorder="1" applyAlignment="1" applyProtection="1">
      <alignment vertical="center"/>
      <protection/>
    </xf>
    <xf numFmtId="0" fontId="2" fillId="33" borderId="17" xfId="55" applyFont="1" applyFill="1" applyBorder="1" applyAlignment="1" applyProtection="1">
      <alignment vertical="center"/>
      <protection/>
    </xf>
    <xf numFmtId="166" fontId="3" fillId="33" borderId="18" xfId="55" applyNumberFormat="1" applyFont="1" applyFill="1" applyBorder="1" applyAlignment="1" applyProtection="1">
      <alignment vertical="center" wrapText="1"/>
      <protection/>
    </xf>
    <xf numFmtId="166" fontId="3" fillId="35" borderId="18" xfId="55" applyNumberFormat="1" applyFont="1" applyFill="1" applyBorder="1" applyAlignment="1" applyProtection="1">
      <alignment vertical="center"/>
      <protection/>
    </xf>
    <xf numFmtId="166" fontId="3" fillId="33" borderId="19" xfId="55" applyNumberFormat="1" applyFont="1" applyFill="1" applyBorder="1" applyAlignment="1" applyProtection="1">
      <alignment vertical="center" wrapText="1"/>
      <protection/>
    </xf>
    <xf numFmtId="166" fontId="3" fillId="33" borderId="0" xfId="55" applyNumberFormat="1" applyFont="1" applyFill="1" applyBorder="1" applyAlignment="1" applyProtection="1">
      <alignment vertical="center"/>
      <protection/>
    </xf>
    <xf numFmtId="166" fontId="3" fillId="33" borderId="17" xfId="55" applyNumberFormat="1" applyFont="1" applyFill="1" applyBorder="1" applyAlignment="1" applyProtection="1">
      <alignment vertical="center" wrapText="1"/>
      <protection/>
    </xf>
    <xf numFmtId="0" fontId="3" fillId="33" borderId="0" xfId="55" applyFont="1" applyFill="1" applyBorder="1" applyAlignment="1" applyProtection="1">
      <alignment vertical="center"/>
      <protection/>
    </xf>
    <xf numFmtId="0" fontId="3" fillId="33" borderId="20" xfId="55" applyFont="1" applyFill="1" applyBorder="1" applyAlignment="1" applyProtection="1">
      <alignment vertical="center"/>
      <protection/>
    </xf>
    <xf numFmtId="166" fontId="3" fillId="33" borderId="21" xfId="55" applyNumberFormat="1" applyFont="1" applyFill="1" applyBorder="1" applyAlignment="1" applyProtection="1">
      <alignment vertical="center" wrapText="1"/>
      <protection/>
    </xf>
    <xf numFmtId="0" fontId="3" fillId="33" borderId="22" xfId="55" applyFont="1" applyFill="1" applyBorder="1" applyAlignment="1" applyProtection="1">
      <alignment vertical="center"/>
      <protection/>
    </xf>
    <xf numFmtId="166" fontId="3" fillId="33" borderId="23" xfId="55" applyNumberFormat="1" applyFont="1" applyFill="1" applyBorder="1" applyAlignment="1" applyProtection="1">
      <alignment vertical="center" wrapText="1"/>
      <protection/>
    </xf>
    <xf numFmtId="166" fontId="3" fillId="33" borderId="24" xfId="55" applyNumberFormat="1" applyFont="1" applyFill="1" applyBorder="1" applyAlignment="1" applyProtection="1">
      <alignment vertical="center" wrapText="1"/>
      <protection/>
    </xf>
    <xf numFmtId="0" fontId="2" fillId="33" borderId="14" xfId="55" applyFont="1" applyFill="1" applyBorder="1" applyAlignment="1" applyProtection="1">
      <alignment vertical="center"/>
      <protection/>
    </xf>
    <xf numFmtId="0" fontId="2" fillId="33" borderId="10" xfId="55" applyFont="1" applyFill="1" applyBorder="1" applyAlignment="1" applyProtection="1">
      <alignment vertical="center"/>
      <protection/>
    </xf>
    <xf numFmtId="0" fontId="2" fillId="0" borderId="0" xfId="55" applyFont="1" applyAlignment="1" applyProtection="1">
      <alignment vertical="center"/>
      <protection/>
    </xf>
    <xf numFmtId="0" fontId="2" fillId="33" borderId="25" xfId="55" applyFont="1" applyFill="1" applyBorder="1" applyAlignment="1" applyProtection="1">
      <alignment horizontal="center" vertical="center"/>
      <protection/>
    </xf>
    <xf numFmtId="49" fontId="3" fillId="33" borderId="0" xfId="55" applyNumberFormat="1" applyFont="1" applyFill="1" applyBorder="1" applyAlignment="1" applyProtection="1">
      <alignment horizontal="center" vertical="center"/>
      <protection/>
    </xf>
    <xf numFmtId="0" fontId="2" fillId="33" borderId="26" xfId="55" applyFont="1" applyFill="1" applyBorder="1" applyAlignment="1" applyProtection="1">
      <alignment vertical="center"/>
      <protection/>
    </xf>
    <xf numFmtId="0" fontId="3" fillId="33" borderId="27" xfId="55" applyFont="1" applyFill="1" applyBorder="1" applyAlignment="1" applyProtection="1">
      <alignment vertical="center"/>
      <protection/>
    </xf>
    <xf numFmtId="166" fontId="2" fillId="33" borderId="28" xfId="55" applyNumberFormat="1" applyFont="1" applyFill="1" applyBorder="1" applyAlignment="1" applyProtection="1">
      <alignment vertical="center" wrapText="1"/>
      <protection/>
    </xf>
    <xf numFmtId="166" fontId="2" fillId="33" borderId="18" xfId="55" applyNumberFormat="1" applyFont="1" applyFill="1" applyBorder="1" applyAlignment="1" applyProtection="1">
      <alignment vertical="center" wrapText="1"/>
      <protection/>
    </xf>
    <xf numFmtId="10" fontId="2" fillId="33" borderId="19" xfId="55" applyNumberFormat="1" applyFont="1" applyFill="1" applyBorder="1" applyAlignment="1" applyProtection="1">
      <alignment vertical="center"/>
      <protection/>
    </xf>
    <xf numFmtId="0" fontId="2" fillId="0" borderId="0" xfId="55" applyFont="1" applyBorder="1" applyAlignment="1" applyProtection="1">
      <alignment vertical="center"/>
      <protection/>
    </xf>
    <xf numFmtId="0" fontId="3" fillId="33" borderId="29" xfId="55" applyFont="1" applyFill="1" applyBorder="1" applyAlignment="1" applyProtection="1">
      <alignment horizontal="left" vertical="center" indent="3"/>
      <protection/>
    </xf>
    <xf numFmtId="0" fontId="3" fillId="33" borderId="30" xfId="55" applyFont="1" applyFill="1" applyBorder="1" applyAlignment="1" applyProtection="1">
      <alignment vertical="center"/>
      <protection/>
    </xf>
    <xf numFmtId="166" fontId="3" fillId="33" borderId="31" xfId="55" applyNumberFormat="1" applyFont="1" applyFill="1" applyBorder="1" applyAlignment="1" applyProtection="1">
      <alignment vertical="center" wrapText="1"/>
      <protection/>
    </xf>
    <xf numFmtId="10" fontId="3" fillId="33" borderId="21" xfId="55" applyNumberFormat="1" applyFont="1" applyFill="1" applyBorder="1" applyAlignment="1" applyProtection="1">
      <alignment vertical="center"/>
      <protection/>
    </xf>
    <xf numFmtId="0" fontId="3" fillId="33" borderId="32" xfId="55" applyFont="1" applyFill="1" applyBorder="1" applyAlignment="1" applyProtection="1">
      <alignment horizontal="left" vertical="center" indent="3"/>
      <protection/>
    </xf>
    <xf numFmtId="0" fontId="3" fillId="33" borderId="33" xfId="55" applyFont="1" applyFill="1" applyBorder="1" applyAlignment="1" applyProtection="1">
      <alignment vertical="center"/>
      <protection/>
    </xf>
    <xf numFmtId="166" fontId="3" fillId="33" borderId="13" xfId="55" applyNumberFormat="1" applyFont="1" applyFill="1" applyBorder="1" applyAlignment="1" applyProtection="1">
      <alignment vertical="center" wrapText="1"/>
      <protection/>
    </xf>
    <xf numFmtId="10" fontId="3" fillId="33" borderId="23" xfId="55" applyNumberFormat="1" applyFont="1" applyFill="1" applyBorder="1" applyAlignment="1" applyProtection="1">
      <alignment vertical="center"/>
      <protection/>
    </xf>
    <xf numFmtId="166" fontId="3" fillId="33" borderId="25" xfId="55" applyNumberFormat="1" applyFont="1" applyFill="1" applyBorder="1" applyAlignment="1" applyProtection="1">
      <alignment vertical="center" wrapText="1"/>
      <protection/>
    </xf>
    <xf numFmtId="10" fontId="3" fillId="33" borderId="24" xfId="55" applyNumberFormat="1" applyFont="1" applyFill="1" applyBorder="1" applyAlignment="1" applyProtection="1">
      <alignment vertical="center"/>
      <protection/>
    </xf>
    <xf numFmtId="0" fontId="2" fillId="33" borderId="0" xfId="55" applyFont="1" applyFill="1" applyBorder="1" applyAlignment="1" applyProtection="1">
      <alignment horizontal="center" vertical="center" wrapText="1"/>
      <protection/>
    </xf>
    <xf numFmtId="0" fontId="2" fillId="33" borderId="0" xfId="55" applyFont="1" applyFill="1" applyBorder="1" applyAlignment="1" applyProtection="1">
      <alignment horizontal="center" vertical="center"/>
      <protection/>
    </xf>
    <xf numFmtId="0" fontId="3" fillId="33" borderId="34" xfId="0" applyFont="1" applyFill="1" applyBorder="1" applyAlignment="1" applyProtection="1">
      <alignment/>
      <protection/>
    </xf>
    <xf numFmtId="0" fontId="3" fillId="33" borderId="35" xfId="0" applyFont="1" applyFill="1" applyBorder="1" applyAlignment="1" applyProtection="1">
      <alignment/>
      <protection/>
    </xf>
    <xf numFmtId="0" fontId="3" fillId="33" borderId="36" xfId="0" applyFont="1" applyFill="1" applyBorder="1" applyAlignment="1" applyProtection="1">
      <alignment/>
      <protection/>
    </xf>
    <xf numFmtId="0" fontId="3" fillId="33" borderId="11" xfId="0" applyFont="1" applyFill="1" applyBorder="1" applyAlignment="1" applyProtection="1">
      <alignment/>
      <protection/>
    </xf>
    <xf numFmtId="0" fontId="3" fillId="33" borderId="12" xfId="0" applyFont="1" applyFill="1" applyBorder="1" applyAlignment="1" applyProtection="1">
      <alignment/>
      <protection/>
    </xf>
    <xf numFmtId="166" fontId="3" fillId="33" borderId="17" xfId="0" applyNumberFormat="1" applyFont="1" applyFill="1" applyBorder="1" applyAlignment="1" applyProtection="1">
      <alignment horizontal="right" vertical="center" wrapText="1"/>
      <protection/>
    </xf>
    <xf numFmtId="3" fontId="3" fillId="33" borderId="37" xfId="0" applyNumberFormat="1" applyFont="1" applyFill="1" applyBorder="1" applyAlignment="1" applyProtection="1">
      <alignment/>
      <protection/>
    </xf>
    <xf numFmtId="3" fontId="3" fillId="33" borderId="13" xfId="0" applyNumberFormat="1" applyFont="1" applyFill="1" applyBorder="1" applyAlignment="1" applyProtection="1">
      <alignment/>
      <protection/>
    </xf>
    <xf numFmtId="3" fontId="5" fillId="33" borderId="38" xfId="0" applyNumberFormat="1" applyFont="1" applyFill="1" applyBorder="1" applyAlignment="1" applyProtection="1">
      <alignment wrapText="1"/>
      <protection/>
    </xf>
    <xf numFmtId="3" fontId="5" fillId="33" borderId="13" xfId="0" applyNumberFormat="1" applyFont="1" applyFill="1" applyBorder="1" applyAlignment="1" applyProtection="1">
      <alignment wrapText="1"/>
      <protection/>
    </xf>
    <xf numFmtId="3" fontId="5" fillId="33" borderId="13" xfId="0" applyNumberFormat="1" applyFont="1" applyFill="1" applyBorder="1" applyAlignment="1" applyProtection="1">
      <alignment/>
      <protection/>
    </xf>
    <xf numFmtId="3" fontId="5" fillId="33" borderId="39" xfId="0" applyNumberFormat="1" applyFont="1" applyFill="1" applyBorder="1" applyAlignment="1" applyProtection="1">
      <alignment/>
      <protection/>
    </xf>
    <xf numFmtId="3" fontId="5" fillId="33" borderId="38" xfId="0" applyNumberFormat="1" applyFont="1" applyFill="1" applyBorder="1" applyAlignment="1" applyProtection="1">
      <alignment/>
      <protection/>
    </xf>
    <xf numFmtId="3" fontId="5" fillId="33" borderId="40" xfId="0" applyNumberFormat="1" applyFont="1" applyFill="1" applyBorder="1" applyAlignment="1" applyProtection="1">
      <alignment/>
      <protection/>
    </xf>
    <xf numFmtId="3" fontId="2" fillId="33" borderId="41" xfId="0" applyNumberFormat="1" applyFont="1" applyFill="1" applyBorder="1" applyAlignment="1" applyProtection="1">
      <alignment/>
      <protection/>
    </xf>
    <xf numFmtId="3" fontId="2" fillId="33" borderId="37" xfId="0" applyNumberFormat="1" applyFont="1" applyFill="1" applyBorder="1" applyAlignment="1" applyProtection="1">
      <alignment/>
      <protection/>
    </xf>
    <xf numFmtId="3" fontId="2" fillId="33" borderId="42" xfId="0" applyNumberFormat="1" applyFont="1" applyFill="1" applyBorder="1" applyAlignment="1" applyProtection="1">
      <alignment/>
      <protection/>
    </xf>
    <xf numFmtId="3" fontId="2" fillId="33" borderId="43" xfId="0" applyNumberFormat="1" applyFont="1" applyFill="1" applyBorder="1" applyAlignment="1" applyProtection="1">
      <alignment/>
      <protection/>
    </xf>
    <xf numFmtId="3" fontId="2" fillId="33" borderId="40" xfId="0" applyNumberFormat="1" applyFont="1" applyFill="1" applyBorder="1" applyAlignment="1" applyProtection="1">
      <alignment/>
      <protection/>
    </xf>
    <xf numFmtId="3" fontId="2" fillId="33" borderId="44" xfId="0" applyNumberFormat="1" applyFont="1" applyFill="1" applyBorder="1" applyAlignment="1" applyProtection="1">
      <alignment/>
      <protection/>
    </xf>
    <xf numFmtId="0" fontId="3" fillId="33" borderId="45" xfId="54" applyFont="1" applyFill="1" applyBorder="1" applyProtection="1">
      <alignment/>
      <protection/>
    </xf>
    <xf numFmtId="0" fontId="3" fillId="33" borderId="34" xfId="54" applyFont="1" applyFill="1" applyBorder="1" applyProtection="1">
      <alignment/>
      <protection/>
    </xf>
    <xf numFmtId="0" fontId="3" fillId="33" borderId="14" xfId="54" applyFont="1" applyFill="1" applyBorder="1" applyProtection="1">
      <alignment/>
      <protection/>
    </xf>
    <xf numFmtId="0" fontId="3" fillId="33" borderId="0" xfId="54" applyFont="1" applyFill="1" applyBorder="1" applyProtection="1">
      <alignment/>
      <protection/>
    </xf>
    <xf numFmtId="0" fontId="3" fillId="33" borderId="10" xfId="54" applyFont="1" applyFill="1" applyBorder="1" applyProtection="1">
      <alignment/>
      <protection/>
    </xf>
    <xf numFmtId="0" fontId="3" fillId="0" borderId="0" xfId="54" applyFont="1" applyProtection="1">
      <alignment/>
      <protection/>
    </xf>
    <xf numFmtId="0" fontId="3" fillId="33" borderId="35" xfId="54" applyFont="1" applyFill="1" applyBorder="1" applyProtection="1">
      <alignment/>
      <protection/>
    </xf>
    <xf numFmtId="0" fontId="2" fillId="33" borderId="0" xfId="0" applyFont="1" applyFill="1" applyBorder="1" applyAlignment="1" applyProtection="1">
      <alignment horizontal="left" vertical="center"/>
      <protection/>
    </xf>
    <xf numFmtId="0" fontId="3" fillId="33" borderId="13" xfId="0" applyFont="1" applyFill="1" applyBorder="1" applyAlignment="1" applyProtection="1">
      <alignment horizontal="center" vertical="center" wrapText="1"/>
      <protection/>
    </xf>
    <xf numFmtId="0" fontId="0" fillId="0" borderId="0" xfId="0" applyAlignment="1" applyProtection="1">
      <alignment/>
      <protection/>
    </xf>
    <xf numFmtId="1" fontId="0" fillId="0" borderId="0" xfId="0" applyNumberFormat="1" applyAlignment="1" applyProtection="1">
      <alignment/>
      <protection/>
    </xf>
    <xf numFmtId="14" fontId="0" fillId="0" borderId="0" xfId="0" applyNumberFormat="1" applyAlignment="1" applyProtection="1">
      <alignment/>
      <protection/>
    </xf>
    <xf numFmtId="166" fontId="3" fillId="30" borderId="46" xfId="0" applyNumberFormat="1" applyFont="1" applyFill="1" applyBorder="1" applyAlignment="1" applyProtection="1">
      <alignment horizontal="right" vertical="center" wrapText="1"/>
      <protection locked="0"/>
    </xf>
    <xf numFmtId="166" fontId="3" fillId="30" borderId="47" xfId="0" applyNumberFormat="1" applyFont="1" applyFill="1" applyBorder="1" applyAlignment="1" applyProtection="1">
      <alignment horizontal="right" vertical="center" wrapText="1"/>
      <protection locked="0"/>
    </xf>
    <xf numFmtId="3" fontId="3" fillId="30" borderId="13" xfId="0" applyNumberFormat="1" applyFont="1" applyFill="1" applyBorder="1" applyAlignment="1" applyProtection="1">
      <alignment horizontal="right" vertical="center" indent="1"/>
      <protection locked="0"/>
    </xf>
    <xf numFmtId="3" fontId="5" fillId="30" borderId="40" xfId="0" applyNumberFormat="1" applyFont="1" applyFill="1" applyBorder="1" applyAlignment="1" applyProtection="1">
      <alignment/>
      <protection locked="0"/>
    </xf>
    <xf numFmtId="3" fontId="5" fillId="30" borderId="43" xfId="0" applyNumberFormat="1" applyFont="1" applyFill="1" applyBorder="1" applyAlignment="1" applyProtection="1">
      <alignment/>
      <protection locked="0"/>
    </xf>
    <xf numFmtId="3" fontId="5" fillId="30" borderId="44" xfId="0" applyNumberFormat="1" applyFont="1" applyFill="1" applyBorder="1" applyAlignment="1" applyProtection="1">
      <alignment/>
      <protection locked="0"/>
    </xf>
    <xf numFmtId="3" fontId="3" fillId="30" borderId="37" xfId="0" applyNumberFormat="1" applyFont="1" applyFill="1" applyBorder="1" applyAlignment="1" applyProtection="1">
      <alignment/>
      <protection locked="0"/>
    </xf>
    <xf numFmtId="3" fontId="3" fillId="30" borderId="41" xfId="0" applyNumberFormat="1" applyFont="1" applyFill="1" applyBorder="1" applyAlignment="1" applyProtection="1">
      <alignment/>
      <protection locked="0"/>
    </xf>
    <xf numFmtId="3" fontId="3" fillId="30" borderId="42" xfId="0" applyNumberFormat="1" applyFont="1" applyFill="1" applyBorder="1" applyAlignment="1" applyProtection="1">
      <alignment/>
      <protection locked="0"/>
    </xf>
    <xf numFmtId="3" fontId="3" fillId="30" borderId="13" xfId="0" applyNumberFormat="1" applyFont="1" applyFill="1" applyBorder="1" applyAlignment="1" applyProtection="1">
      <alignment/>
      <protection locked="0"/>
    </xf>
    <xf numFmtId="3" fontId="3" fillId="30" borderId="38" xfId="0" applyNumberFormat="1" applyFont="1" applyFill="1" applyBorder="1" applyAlignment="1" applyProtection="1">
      <alignment/>
      <protection locked="0"/>
    </xf>
    <xf numFmtId="3" fontId="3" fillId="30" borderId="39" xfId="0" applyNumberFormat="1" applyFont="1" applyFill="1" applyBorder="1" applyAlignment="1" applyProtection="1">
      <alignment/>
      <protection locked="0"/>
    </xf>
    <xf numFmtId="3" fontId="5" fillId="30" borderId="40" xfId="0" applyNumberFormat="1" applyFont="1" applyFill="1" applyBorder="1" applyAlignment="1" applyProtection="1">
      <alignment wrapText="1"/>
      <protection locked="0"/>
    </xf>
    <xf numFmtId="3" fontId="5" fillId="30" borderId="43" xfId="0" applyNumberFormat="1" applyFont="1" applyFill="1" applyBorder="1" applyAlignment="1" applyProtection="1">
      <alignment wrapText="1"/>
      <protection locked="0"/>
    </xf>
    <xf numFmtId="3" fontId="3" fillId="30" borderId="13" xfId="55" applyNumberFormat="1" applyFont="1" applyFill="1" applyBorder="1" applyAlignment="1" applyProtection="1">
      <alignment vertical="center"/>
      <protection locked="0"/>
    </xf>
    <xf numFmtId="3" fontId="3" fillId="30" borderId="23" xfId="55" applyNumberFormat="1" applyFont="1" applyFill="1" applyBorder="1" applyAlignment="1" applyProtection="1">
      <alignment vertical="center"/>
      <protection locked="0"/>
    </xf>
    <xf numFmtId="3" fontId="3" fillId="30" borderId="48" xfId="55" applyNumberFormat="1" applyFont="1" applyFill="1" applyBorder="1" applyAlignment="1" applyProtection="1">
      <alignment vertical="center"/>
      <protection locked="0"/>
    </xf>
    <xf numFmtId="3" fontId="3" fillId="30" borderId="25" xfId="55" applyNumberFormat="1" applyFont="1" applyFill="1" applyBorder="1" applyAlignment="1" applyProtection="1">
      <alignment vertical="center"/>
      <protection locked="0"/>
    </xf>
    <xf numFmtId="3" fontId="3" fillId="30" borderId="24" xfId="55" applyNumberFormat="1" applyFont="1" applyFill="1" applyBorder="1" applyAlignment="1" applyProtection="1">
      <alignment vertical="center"/>
      <protection locked="0"/>
    </xf>
    <xf numFmtId="3" fontId="3" fillId="30" borderId="49" xfId="55" applyNumberFormat="1" applyFont="1" applyFill="1" applyBorder="1" applyAlignment="1" applyProtection="1">
      <alignment vertical="center"/>
      <protection locked="0"/>
    </xf>
    <xf numFmtId="3" fontId="3" fillId="30" borderId="31" xfId="55" applyNumberFormat="1" applyFont="1" applyFill="1" applyBorder="1" applyAlignment="1" applyProtection="1">
      <alignment vertical="center"/>
      <protection locked="0"/>
    </xf>
    <xf numFmtId="3" fontId="3" fillId="30" borderId="21" xfId="55" applyNumberFormat="1" applyFont="1" applyFill="1" applyBorder="1" applyAlignment="1" applyProtection="1">
      <alignment vertical="center"/>
      <protection locked="0"/>
    </xf>
    <xf numFmtId="3" fontId="3" fillId="30" borderId="50" xfId="55" applyNumberFormat="1" applyFont="1" applyFill="1" applyBorder="1" applyAlignment="1" applyProtection="1">
      <alignment vertical="center"/>
      <protection locked="0"/>
    </xf>
    <xf numFmtId="166" fontId="3" fillId="30" borderId="13" xfId="55" applyNumberFormat="1" applyFont="1" applyFill="1" applyBorder="1" applyAlignment="1" applyProtection="1">
      <alignment vertical="center" wrapText="1"/>
      <protection locked="0"/>
    </xf>
    <xf numFmtId="166" fontId="3" fillId="30" borderId="23" xfId="55" applyNumberFormat="1" applyFont="1" applyFill="1" applyBorder="1" applyAlignment="1" applyProtection="1">
      <alignment vertical="center" wrapText="1"/>
      <protection locked="0"/>
    </xf>
    <xf numFmtId="166" fontId="3" fillId="30" borderId="51" xfId="55" applyNumberFormat="1" applyFont="1" applyFill="1" applyBorder="1" applyAlignment="1" applyProtection="1">
      <alignment vertical="center" wrapText="1"/>
      <protection locked="0"/>
    </xf>
    <xf numFmtId="166" fontId="3" fillId="30" borderId="22" xfId="55" applyNumberFormat="1" applyFont="1" applyFill="1" applyBorder="1" applyAlignment="1" applyProtection="1">
      <alignment vertical="center" wrapText="1"/>
      <protection locked="0"/>
    </xf>
    <xf numFmtId="166" fontId="3" fillId="30" borderId="25" xfId="55" applyNumberFormat="1" applyFont="1" applyFill="1" applyBorder="1" applyAlignment="1" applyProtection="1">
      <alignment vertical="center" wrapText="1"/>
      <protection locked="0"/>
    </xf>
    <xf numFmtId="166" fontId="3" fillId="30" borderId="24" xfId="55" applyNumberFormat="1" applyFont="1" applyFill="1" applyBorder="1" applyAlignment="1" applyProtection="1">
      <alignment vertical="center" wrapText="1"/>
      <protection locked="0"/>
    </xf>
    <xf numFmtId="166" fontId="3" fillId="30" borderId="52" xfId="55" applyNumberFormat="1" applyFont="1" applyFill="1" applyBorder="1" applyAlignment="1" applyProtection="1">
      <alignment vertical="center" wrapText="1"/>
      <protection locked="0"/>
    </xf>
    <xf numFmtId="166" fontId="3" fillId="30" borderId="53" xfId="55" applyNumberFormat="1" applyFont="1" applyFill="1" applyBorder="1" applyAlignment="1" applyProtection="1">
      <alignment vertical="center" wrapText="1"/>
      <protection locked="0"/>
    </xf>
    <xf numFmtId="166" fontId="3" fillId="30" borderId="31" xfId="55" applyNumberFormat="1" applyFont="1" applyFill="1" applyBorder="1" applyAlignment="1" applyProtection="1">
      <alignment vertical="center" wrapText="1"/>
      <protection locked="0"/>
    </xf>
    <xf numFmtId="166" fontId="3" fillId="30" borderId="21" xfId="55" applyNumberFormat="1" applyFont="1" applyFill="1" applyBorder="1" applyAlignment="1" applyProtection="1">
      <alignment vertical="center" wrapText="1"/>
      <protection locked="0"/>
    </xf>
    <xf numFmtId="166" fontId="3" fillId="30" borderId="54" xfId="55" applyNumberFormat="1" applyFont="1" applyFill="1" applyBorder="1" applyAlignment="1" applyProtection="1">
      <alignment vertical="center" wrapText="1"/>
      <protection locked="0"/>
    </xf>
    <xf numFmtId="166" fontId="3" fillId="30" borderId="20" xfId="55" applyNumberFormat="1" applyFont="1" applyFill="1" applyBorder="1" applyAlignment="1" applyProtection="1">
      <alignment vertical="center" wrapText="1"/>
      <protection locked="0"/>
    </xf>
    <xf numFmtId="166" fontId="3" fillId="33" borderId="55" xfId="48" applyNumberFormat="1" applyFont="1" applyFill="1" applyBorder="1" applyAlignment="1" applyProtection="1">
      <alignment horizontal="right" vertical="center" wrapText="1"/>
      <protection/>
    </xf>
    <xf numFmtId="166" fontId="3" fillId="33" borderId="56" xfId="48" applyNumberFormat="1" applyFont="1" applyFill="1" applyBorder="1" applyAlignment="1" applyProtection="1">
      <alignment horizontal="right" vertical="center" wrapText="1"/>
      <protection/>
    </xf>
    <xf numFmtId="166" fontId="3" fillId="33" borderId="57" xfId="48" applyNumberFormat="1" applyFont="1" applyFill="1" applyBorder="1" applyAlignment="1" applyProtection="1">
      <alignment horizontal="right" vertical="center" wrapText="1"/>
      <protection/>
    </xf>
    <xf numFmtId="166" fontId="3" fillId="30" borderId="29" xfId="0" applyNumberFormat="1" applyFont="1" applyFill="1" applyBorder="1" applyAlignment="1" applyProtection="1">
      <alignment horizontal="right" vertical="center" wrapText="1"/>
      <protection locked="0"/>
    </xf>
    <xf numFmtId="166" fontId="3" fillId="30" borderId="32" xfId="0" applyNumberFormat="1" applyFont="1" applyFill="1" applyBorder="1" applyAlignment="1" applyProtection="1">
      <alignment horizontal="right" vertical="center" wrapText="1"/>
      <protection locked="0"/>
    </xf>
    <xf numFmtId="166" fontId="3" fillId="30" borderId="30" xfId="0" applyNumberFormat="1" applyFont="1" applyFill="1" applyBorder="1" applyAlignment="1" applyProtection="1">
      <alignment horizontal="right" vertical="center" wrapText="1"/>
      <protection locked="0"/>
    </xf>
    <xf numFmtId="166" fontId="3" fillId="30" borderId="33" xfId="0" applyNumberFormat="1" applyFont="1" applyFill="1" applyBorder="1" applyAlignment="1" applyProtection="1">
      <alignment horizontal="right" vertical="center" wrapText="1"/>
      <protection locked="0"/>
    </xf>
    <xf numFmtId="166" fontId="3" fillId="30" borderId="46" xfId="48" applyNumberFormat="1" applyFont="1" applyFill="1" applyBorder="1" applyAlignment="1" applyProtection="1">
      <alignment horizontal="right" vertical="center" wrapText="1"/>
      <protection locked="0"/>
    </xf>
    <xf numFmtId="166" fontId="3" fillId="30" borderId="47" xfId="48" applyNumberFormat="1" applyFont="1" applyFill="1" applyBorder="1" applyAlignment="1" applyProtection="1">
      <alignment horizontal="right" vertical="center" wrapText="1"/>
      <protection locked="0"/>
    </xf>
    <xf numFmtId="3" fontId="2" fillId="33" borderId="58" xfId="0" applyNumberFormat="1" applyFont="1" applyFill="1" applyBorder="1" applyAlignment="1" applyProtection="1">
      <alignment/>
      <protection/>
    </xf>
    <xf numFmtId="0" fontId="0" fillId="0" borderId="0" xfId="0" applyFont="1" applyAlignment="1">
      <alignment/>
    </xf>
    <xf numFmtId="0" fontId="54" fillId="33" borderId="0" xfId="0" applyFont="1" applyFill="1" applyBorder="1" applyAlignment="1">
      <alignment/>
    </xf>
    <xf numFmtId="0" fontId="54" fillId="33" borderId="0" xfId="0" applyFont="1" applyFill="1" applyAlignment="1">
      <alignment/>
    </xf>
    <xf numFmtId="0" fontId="73" fillId="33" borderId="11" xfId="0" applyFont="1" applyFill="1" applyBorder="1" applyAlignment="1">
      <alignment/>
    </xf>
    <xf numFmtId="0" fontId="0" fillId="33" borderId="45" xfId="0" applyFont="1" applyFill="1" applyBorder="1" applyAlignment="1">
      <alignment/>
    </xf>
    <xf numFmtId="0" fontId="0" fillId="33" borderId="34" xfId="0" applyFont="1" applyFill="1" applyBorder="1" applyAlignment="1">
      <alignment/>
    </xf>
    <xf numFmtId="0" fontId="0" fillId="33" borderId="35" xfId="0" applyFont="1" applyFill="1" applyBorder="1" applyAlignment="1">
      <alignment/>
    </xf>
    <xf numFmtId="0" fontId="0" fillId="0" borderId="0" xfId="0" applyFont="1" applyAlignment="1">
      <alignment/>
    </xf>
    <xf numFmtId="0" fontId="0" fillId="33" borderId="14" xfId="0" applyFont="1" applyFill="1" applyBorder="1" applyAlignment="1">
      <alignment/>
    </xf>
    <xf numFmtId="0" fontId="0" fillId="33" borderId="10" xfId="0" applyFont="1" applyFill="1" applyBorder="1" applyAlignment="1">
      <alignment/>
    </xf>
    <xf numFmtId="0" fontId="0" fillId="33" borderId="0" xfId="0" applyFont="1" applyFill="1" applyBorder="1" applyAlignment="1">
      <alignment/>
    </xf>
    <xf numFmtId="0" fontId="0" fillId="33" borderId="0" xfId="0" applyFill="1" applyAlignment="1">
      <alignment/>
    </xf>
    <xf numFmtId="0" fontId="72" fillId="36" borderId="0" xfId="0" applyFont="1" applyFill="1" applyAlignment="1">
      <alignment horizontal="center" vertical="center"/>
    </xf>
    <xf numFmtId="0" fontId="0" fillId="33" borderId="10" xfId="0" applyFill="1" applyBorder="1" applyAlignment="1">
      <alignment/>
    </xf>
    <xf numFmtId="0" fontId="54" fillId="33" borderId="0" xfId="0" applyFont="1" applyFill="1" applyAlignment="1">
      <alignment vertical="center"/>
    </xf>
    <xf numFmtId="0" fontId="54" fillId="33" borderId="0" xfId="0" applyFont="1" applyFill="1" applyAlignment="1" quotePrefix="1">
      <alignment/>
    </xf>
    <xf numFmtId="0" fontId="0" fillId="33" borderId="14" xfId="0" applyFill="1" applyBorder="1" applyAlignment="1">
      <alignment/>
    </xf>
    <xf numFmtId="0" fontId="0" fillId="33" borderId="0" xfId="0" applyFill="1" applyBorder="1" applyAlignment="1">
      <alignment/>
    </xf>
    <xf numFmtId="0" fontId="0" fillId="33" borderId="36"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2" fillId="33" borderId="0" xfId="0" applyFont="1" applyFill="1" applyBorder="1" applyAlignment="1">
      <alignment vertical="center"/>
    </xf>
    <xf numFmtId="0" fontId="14" fillId="33" borderId="0" xfId="0" applyFont="1" applyFill="1" applyBorder="1" applyAlignment="1" applyProtection="1">
      <alignment/>
      <protection/>
    </xf>
    <xf numFmtId="0" fontId="15" fillId="33" borderId="0" xfId="0" applyFont="1" applyFill="1" applyBorder="1" applyAlignment="1" applyProtection="1">
      <alignment/>
      <protection/>
    </xf>
    <xf numFmtId="0" fontId="3" fillId="33" borderId="43" xfId="0" applyFont="1" applyFill="1" applyBorder="1" applyAlignment="1" applyProtection="1">
      <alignment horizontal="center" vertical="center" wrapText="1"/>
      <protection/>
    </xf>
    <xf numFmtId="0" fontId="3" fillId="33" borderId="40" xfId="0" applyFont="1" applyFill="1" applyBorder="1" applyAlignment="1" applyProtection="1">
      <alignment horizontal="center" vertical="center" wrapText="1"/>
      <protection/>
    </xf>
    <xf numFmtId="0" fontId="3" fillId="33" borderId="44" xfId="0" applyFont="1" applyFill="1" applyBorder="1" applyAlignment="1" applyProtection="1">
      <alignment horizontal="center" vertical="center" wrapText="1"/>
      <protection/>
    </xf>
    <xf numFmtId="0" fontId="3" fillId="33" borderId="15" xfId="0" applyFont="1" applyFill="1" applyBorder="1" applyAlignment="1" applyProtection="1">
      <alignment/>
      <protection/>
    </xf>
    <xf numFmtId="10" fontId="3" fillId="33" borderId="59" xfId="58" applyNumberFormat="1" applyFont="1" applyFill="1" applyBorder="1" applyAlignment="1" applyProtection="1">
      <alignment/>
      <protection/>
    </xf>
    <xf numFmtId="10" fontId="3" fillId="33" borderId="60" xfId="58" applyNumberFormat="1" applyFont="1" applyFill="1" applyBorder="1" applyAlignment="1" applyProtection="1">
      <alignment/>
      <protection/>
    </xf>
    <xf numFmtId="0" fontId="5" fillId="33" borderId="16" xfId="0" applyFont="1" applyFill="1" applyBorder="1" applyAlignment="1" applyProtection="1">
      <alignment wrapText="1"/>
      <protection/>
    </xf>
    <xf numFmtId="10" fontId="5" fillId="33" borderId="60" xfId="58" applyNumberFormat="1" applyFont="1" applyFill="1" applyBorder="1" applyAlignment="1" applyProtection="1">
      <alignment/>
      <protection/>
    </xf>
    <xf numFmtId="0" fontId="5" fillId="33" borderId="61" xfId="0" applyFont="1" applyFill="1" applyBorder="1" applyAlignment="1" applyProtection="1">
      <alignment horizontal="left" wrapText="1" indent="2"/>
      <protection/>
    </xf>
    <xf numFmtId="10" fontId="5" fillId="36" borderId="62" xfId="58" applyNumberFormat="1" applyFont="1" applyFill="1" applyBorder="1" applyAlignment="1" applyProtection="1">
      <alignment/>
      <protection/>
    </xf>
    <xf numFmtId="10" fontId="2" fillId="33" borderId="59" xfId="58" applyNumberFormat="1" applyFont="1" applyFill="1" applyBorder="1" applyAlignment="1" applyProtection="1">
      <alignment/>
      <protection/>
    </xf>
    <xf numFmtId="0" fontId="2" fillId="33" borderId="61" xfId="0" applyFont="1" applyFill="1" applyBorder="1" applyAlignment="1" applyProtection="1">
      <alignment/>
      <protection/>
    </xf>
    <xf numFmtId="10" fontId="2" fillId="33" borderId="62" xfId="58" applyNumberFormat="1" applyFont="1" applyFill="1" applyBorder="1" applyAlignment="1" applyProtection="1">
      <alignment/>
      <protection/>
    </xf>
    <xf numFmtId="0" fontId="3" fillId="33" borderId="15" xfId="0" applyFont="1" applyFill="1" applyBorder="1" applyAlignment="1">
      <alignment vertical="center" wrapText="1"/>
    </xf>
    <xf numFmtId="10" fontId="3" fillId="36" borderId="63" xfId="58" applyNumberFormat="1" applyFont="1" applyFill="1" applyBorder="1" applyAlignment="1">
      <alignment vertical="center"/>
    </xf>
    <xf numFmtId="0" fontId="3" fillId="33" borderId="16" xfId="0" applyFont="1" applyFill="1" applyBorder="1" applyAlignment="1">
      <alignment vertical="center" wrapText="1"/>
    </xf>
    <xf numFmtId="10" fontId="3" fillId="36" borderId="51" xfId="58" applyNumberFormat="1" applyFont="1" applyFill="1" applyBorder="1" applyAlignment="1">
      <alignment vertical="center"/>
    </xf>
    <xf numFmtId="3" fontId="3" fillId="33" borderId="38" xfId="0" applyNumberFormat="1" applyFont="1" applyFill="1" applyBorder="1" applyAlignment="1" applyProtection="1">
      <alignment/>
      <protection/>
    </xf>
    <xf numFmtId="3" fontId="3" fillId="33" borderId="51" xfId="0" applyNumberFormat="1" applyFont="1" applyFill="1" applyBorder="1" applyAlignment="1" applyProtection="1">
      <alignment/>
      <protection/>
    </xf>
    <xf numFmtId="10" fontId="2" fillId="36" borderId="51" xfId="58" applyNumberFormat="1" applyFont="1" applyFill="1" applyBorder="1" applyAlignment="1">
      <alignment vertical="center"/>
    </xf>
    <xf numFmtId="0" fontId="2" fillId="33" borderId="61" xfId="0" applyFont="1" applyFill="1" applyBorder="1" applyAlignment="1">
      <alignment vertical="center" wrapText="1"/>
    </xf>
    <xf numFmtId="0" fontId="2" fillId="33" borderId="0" xfId="0" applyFont="1" applyFill="1" applyBorder="1" applyAlignment="1" applyProtection="1">
      <alignment/>
      <protection/>
    </xf>
    <xf numFmtId="9" fontId="2" fillId="33" borderId="0" xfId="58" applyFont="1" applyFill="1" applyBorder="1" applyAlignment="1" applyProtection="1">
      <alignment/>
      <protection/>
    </xf>
    <xf numFmtId="10" fontId="3" fillId="36" borderId="59" xfId="58" applyNumberFormat="1" applyFont="1" applyFill="1" applyBorder="1" applyAlignment="1">
      <alignment vertical="center"/>
    </xf>
    <xf numFmtId="0" fontId="3" fillId="33" borderId="38" xfId="0" applyFont="1" applyFill="1" applyBorder="1" applyAlignment="1">
      <alignment wrapText="1"/>
    </xf>
    <xf numFmtId="10" fontId="3" fillId="36" borderId="60" xfId="58" applyNumberFormat="1" applyFont="1" applyFill="1" applyBorder="1" applyAlignment="1">
      <alignment vertical="center"/>
    </xf>
    <xf numFmtId="0" fontId="3" fillId="33" borderId="38" xfId="0" applyFont="1" applyFill="1" applyBorder="1" applyAlignment="1">
      <alignment vertical="center" wrapText="1"/>
    </xf>
    <xf numFmtId="10" fontId="2" fillId="36" borderId="60" xfId="58" applyNumberFormat="1" applyFont="1" applyFill="1" applyBorder="1" applyAlignment="1">
      <alignment vertical="center"/>
    </xf>
    <xf numFmtId="10" fontId="17" fillId="36" borderId="60" xfId="58" applyNumberFormat="1" applyFont="1" applyFill="1" applyBorder="1" applyAlignment="1">
      <alignment vertical="center"/>
    </xf>
    <xf numFmtId="0" fontId="3" fillId="33" borderId="0" xfId="0" applyFont="1" applyFill="1" applyAlignment="1">
      <alignment/>
    </xf>
    <xf numFmtId="0" fontId="2" fillId="33" borderId="0" xfId="0" applyFont="1" applyFill="1" applyBorder="1" applyAlignment="1">
      <alignment vertical="center" wrapText="1"/>
    </xf>
    <xf numFmtId="0" fontId="3" fillId="33" borderId="0" xfId="0" applyFont="1" applyFill="1" applyBorder="1" applyAlignment="1">
      <alignment/>
    </xf>
    <xf numFmtId="0" fontId="11" fillId="33" borderId="0" xfId="0" applyFont="1" applyFill="1" applyBorder="1" applyAlignment="1">
      <alignment horizontal="left"/>
    </xf>
    <xf numFmtId="0" fontId="11" fillId="33" borderId="0" xfId="0" applyFont="1" applyFill="1" applyAlignment="1">
      <alignment/>
    </xf>
    <xf numFmtId="0" fontId="3" fillId="33" borderId="0" xfId="0" applyFont="1" applyFill="1" applyAlignment="1">
      <alignment vertical="center" wrapText="1"/>
    </xf>
    <xf numFmtId="0" fontId="14" fillId="33" borderId="0" xfId="0" applyFont="1" applyFill="1" applyAlignment="1">
      <alignment/>
    </xf>
    <xf numFmtId="10" fontId="3" fillId="33" borderId="42" xfId="58" applyNumberFormat="1" applyFont="1" applyFill="1" applyBorder="1" applyAlignment="1">
      <alignment vertical="center"/>
    </xf>
    <xf numFmtId="10" fontId="5" fillId="33" borderId="64" xfId="58" applyNumberFormat="1" applyFont="1" applyFill="1" applyBorder="1" applyAlignment="1">
      <alignment vertical="center"/>
    </xf>
    <xf numFmtId="10" fontId="5" fillId="33" borderId="44" xfId="58" applyNumberFormat="1" applyFont="1" applyFill="1" applyBorder="1" applyAlignment="1">
      <alignment vertical="center"/>
    </xf>
    <xf numFmtId="10" fontId="5" fillId="33" borderId="65" xfId="58" applyNumberFormat="1" applyFont="1" applyFill="1" applyBorder="1" applyAlignment="1">
      <alignment vertical="center"/>
    </xf>
    <xf numFmtId="10" fontId="2" fillId="33" borderId="64" xfId="58" applyNumberFormat="1" applyFont="1" applyFill="1" applyBorder="1" applyAlignment="1">
      <alignment vertical="center"/>
    </xf>
    <xf numFmtId="10" fontId="3" fillId="33" borderId="44" xfId="58" applyNumberFormat="1" applyFont="1" applyFill="1" applyBorder="1" applyAlignment="1">
      <alignment vertical="center"/>
    </xf>
    <xf numFmtId="10" fontId="2" fillId="33" borderId="44" xfId="58" applyNumberFormat="1" applyFont="1" applyFill="1" applyBorder="1" applyAlignment="1">
      <alignment vertical="center"/>
    </xf>
    <xf numFmtId="164" fontId="3" fillId="33" borderId="0" xfId="0" applyNumberFormat="1" applyFont="1" applyFill="1" applyBorder="1" applyAlignment="1">
      <alignment/>
    </xf>
    <xf numFmtId="10" fontId="3" fillId="33" borderId="0" xfId="58" applyNumberFormat="1" applyFont="1" applyFill="1" applyBorder="1" applyAlignment="1">
      <alignment vertical="center"/>
    </xf>
    <xf numFmtId="10" fontId="3" fillId="33" borderId="0" xfId="58" applyNumberFormat="1" applyFont="1" applyFill="1" applyBorder="1" applyAlignment="1">
      <alignment/>
    </xf>
    <xf numFmtId="0" fontId="3" fillId="33" borderId="0" xfId="0" applyFont="1" applyFill="1" applyAlignment="1">
      <alignment vertical="center"/>
    </xf>
    <xf numFmtId="0" fontId="3" fillId="33" borderId="0" xfId="0" applyFont="1" applyFill="1" applyBorder="1" applyAlignment="1">
      <alignment vertical="center"/>
    </xf>
    <xf numFmtId="164" fontId="3" fillId="33" borderId="0" xfId="0" applyNumberFormat="1" applyFont="1" applyFill="1" applyAlignment="1">
      <alignment/>
    </xf>
    <xf numFmtId="10" fontId="3" fillId="33" borderId="0" xfId="58" applyNumberFormat="1" applyFont="1" applyFill="1" applyAlignment="1">
      <alignment vertical="center"/>
    </xf>
    <xf numFmtId="0" fontId="0" fillId="0" borderId="0" xfId="0" applyFont="1" applyAlignment="1" applyProtection="1">
      <alignment/>
      <protection/>
    </xf>
    <xf numFmtId="0" fontId="74" fillId="0" borderId="0" xfId="0" applyFont="1" applyAlignment="1">
      <alignment/>
    </xf>
    <xf numFmtId="0" fontId="3" fillId="34" borderId="45" xfId="0" applyFont="1" applyFill="1" applyBorder="1" applyAlignment="1" applyProtection="1">
      <alignment vertical="center"/>
      <protection locked="0"/>
    </xf>
    <xf numFmtId="0" fontId="3" fillId="33" borderId="45" xfId="0" applyFont="1" applyFill="1" applyBorder="1" applyAlignment="1" applyProtection="1">
      <alignment vertical="center"/>
      <protection/>
    </xf>
    <xf numFmtId="0" fontId="3" fillId="33" borderId="34" xfId="0" applyFont="1" applyFill="1" applyBorder="1" applyAlignment="1" applyProtection="1">
      <alignment vertical="center"/>
      <protection/>
    </xf>
    <xf numFmtId="0" fontId="3" fillId="33" borderId="35" xfId="0" applyFont="1" applyFill="1" applyBorder="1" applyAlignment="1" applyProtection="1">
      <alignment vertical="center"/>
      <protection/>
    </xf>
    <xf numFmtId="0" fontId="3" fillId="34" borderId="14" xfId="0" applyFont="1" applyFill="1" applyBorder="1" applyAlignment="1" applyProtection="1">
      <alignment vertical="center"/>
      <protection locked="0"/>
    </xf>
    <xf numFmtId="0" fontId="18" fillId="33" borderId="14" xfId="0" applyFont="1" applyFill="1" applyBorder="1" applyAlignment="1" applyProtection="1">
      <alignment vertical="center" wrapText="1"/>
      <protection/>
    </xf>
    <xf numFmtId="0" fontId="18" fillId="33" borderId="10" xfId="0" applyFont="1" applyFill="1" applyBorder="1" applyAlignment="1" applyProtection="1">
      <alignment vertical="center" wrapText="1"/>
      <protection/>
    </xf>
    <xf numFmtId="0" fontId="3" fillId="33" borderId="14" xfId="0" applyFont="1" applyFill="1" applyBorder="1" applyAlignment="1" applyProtection="1">
      <alignment vertical="center"/>
      <protection/>
    </xf>
    <xf numFmtId="0" fontId="3" fillId="34" borderId="14" xfId="0" applyFont="1" applyFill="1" applyBorder="1" applyAlignment="1" applyProtection="1">
      <alignment vertical="center"/>
      <protection/>
    </xf>
    <xf numFmtId="0" fontId="3" fillId="34" borderId="0" xfId="0" applyFont="1" applyFill="1" applyBorder="1" applyAlignment="1" applyProtection="1">
      <alignment vertical="center"/>
      <protection/>
    </xf>
    <xf numFmtId="0" fontId="3" fillId="34" borderId="36" xfId="0" applyFont="1" applyFill="1" applyBorder="1" applyAlignment="1" applyProtection="1">
      <alignment vertical="center"/>
      <protection/>
    </xf>
    <xf numFmtId="0" fontId="3" fillId="33" borderId="36" xfId="0" applyFont="1" applyFill="1" applyBorder="1" applyAlignment="1" applyProtection="1">
      <alignment vertical="center"/>
      <protection/>
    </xf>
    <xf numFmtId="0" fontId="49" fillId="33" borderId="0" xfId="0" applyFont="1" applyFill="1" applyBorder="1" applyAlignment="1">
      <alignment/>
    </xf>
    <xf numFmtId="0" fontId="49" fillId="0" borderId="0" xfId="0" applyFont="1" applyAlignment="1">
      <alignment/>
    </xf>
    <xf numFmtId="0" fontId="49" fillId="33" borderId="10" xfId="0" applyFont="1" applyFill="1" applyBorder="1" applyAlignment="1">
      <alignment/>
    </xf>
    <xf numFmtId="0" fontId="49" fillId="33" borderId="11" xfId="0" applyFont="1" applyFill="1" applyBorder="1" applyAlignment="1">
      <alignment/>
    </xf>
    <xf numFmtId="0" fontId="49" fillId="33" borderId="12" xfId="0" applyFont="1" applyFill="1" applyBorder="1" applyAlignment="1">
      <alignment/>
    </xf>
    <xf numFmtId="0" fontId="2" fillId="33" borderId="14" xfId="0" applyFont="1" applyFill="1" applyBorder="1" applyAlignment="1" applyProtection="1">
      <alignment/>
      <protection/>
    </xf>
    <xf numFmtId="0" fontId="2" fillId="33" borderId="10" xfId="0" applyFont="1" applyFill="1" applyBorder="1" applyAlignment="1" applyProtection="1">
      <alignment/>
      <protection/>
    </xf>
    <xf numFmtId="0" fontId="2" fillId="0" borderId="0" xfId="0" applyFont="1" applyAlignment="1" applyProtection="1">
      <alignment/>
      <protection/>
    </xf>
    <xf numFmtId="0" fontId="3" fillId="0" borderId="0" xfId="0" applyFont="1" applyBorder="1" applyAlignment="1" applyProtection="1">
      <alignment/>
      <protection/>
    </xf>
    <xf numFmtId="0" fontId="2" fillId="33" borderId="0" xfId="0" applyFont="1" applyFill="1" applyBorder="1" applyAlignment="1" applyProtection="1">
      <alignment vertical="top"/>
      <protection/>
    </xf>
    <xf numFmtId="9" fontId="2" fillId="33" borderId="0" xfId="58" applyFont="1" applyFill="1" applyBorder="1" applyAlignment="1" applyProtection="1">
      <alignment vertical="top"/>
      <protection/>
    </xf>
    <xf numFmtId="0" fontId="2" fillId="33" borderId="36" xfId="55" applyFont="1" applyFill="1" applyBorder="1" applyAlignment="1" applyProtection="1">
      <alignment vertical="center"/>
      <protection/>
    </xf>
    <xf numFmtId="0" fontId="3" fillId="33" borderId="11" xfId="55" applyFont="1" applyFill="1" applyBorder="1" applyAlignment="1" applyProtection="1">
      <alignment horizontal="left" vertical="center"/>
      <protection/>
    </xf>
    <xf numFmtId="0" fontId="3" fillId="33" borderId="11" xfId="55" applyFont="1" applyFill="1" applyBorder="1" applyAlignment="1" applyProtection="1">
      <alignment vertical="center"/>
      <protection/>
    </xf>
    <xf numFmtId="0" fontId="2" fillId="33" borderId="11" xfId="55" applyFont="1" applyFill="1" applyBorder="1" applyAlignment="1" applyProtection="1">
      <alignment vertical="center"/>
      <protection/>
    </xf>
    <xf numFmtId="0" fontId="2" fillId="33" borderId="12" xfId="55" applyFont="1" applyFill="1" applyBorder="1" applyAlignment="1" applyProtection="1">
      <alignment vertical="center"/>
      <protection/>
    </xf>
    <xf numFmtId="0" fontId="49" fillId="0" borderId="0" xfId="0" applyFont="1" applyAlignment="1" applyProtection="1">
      <alignment/>
      <protection/>
    </xf>
    <xf numFmtId="0" fontId="3" fillId="30" borderId="13" xfId="0" applyFont="1" applyFill="1" applyBorder="1" applyAlignment="1" applyProtection="1">
      <alignment horizontal="left" vertical="center" indent="1"/>
      <protection locked="0"/>
    </xf>
    <xf numFmtId="0" fontId="2" fillId="33" borderId="24" xfId="55" applyFont="1" applyFill="1" applyBorder="1" applyAlignment="1" applyProtection="1">
      <alignment horizontal="center" vertical="center" wrapText="1"/>
      <protection/>
    </xf>
    <xf numFmtId="0" fontId="2" fillId="33" borderId="53" xfId="55" applyFont="1" applyFill="1" applyBorder="1" applyAlignment="1" applyProtection="1">
      <alignment horizontal="center" vertical="center" wrapText="1"/>
      <protection/>
    </xf>
    <xf numFmtId="0" fontId="49" fillId="33" borderId="45" xfId="0" applyFont="1" applyFill="1" applyBorder="1" applyAlignment="1">
      <alignment/>
    </xf>
    <xf numFmtId="0" fontId="49" fillId="33" borderId="14" xfId="0" applyFont="1" applyFill="1" applyBorder="1" applyAlignment="1">
      <alignment/>
    </xf>
    <xf numFmtId="0" fontId="49" fillId="33" borderId="36" xfId="0" applyFont="1" applyFill="1" applyBorder="1" applyAlignment="1">
      <alignment/>
    </xf>
    <xf numFmtId="0" fontId="2" fillId="33" borderId="14" xfId="0" applyFont="1" applyFill="1" applyBorder="1" applyAlignment="1" applyProtection="1">
      <alignment vertical="top"/>
      <protection/>
    </xf>
    <xf numFmtId="0" fontId="14" fillId="33" borderId="0" xfId="0" applyFont="1" applyFill="1" applyBorder="1" applyAlignment="1" applyProtection="1">
      <alignment vertical="top"/>
      <protection/>
    </xf>
    <xf numFmtId="0" fontId="2" fillId="33" borderId="10" xfId="0" applyFont="1" applyFill="1" applyBorder="1" applyAlignment="1" applyProtection="1">
      <alignment vertical="top"/>
      <protection/>
    </xf>
    <xf numFmtId="0" fontId="2" fillId="0" borderId="0" xfId="0" applyFont="1" applyBorder="1" applyAlignment="1" applyProtection="1">
      <alignment vertical="top"/>
      <protection/>
    </xf>
    <xf numFmtId="0" fontId="11" fillId="33" borderId="14" xfId="0" applyFont="1" applyFill="1" applyBorder="1" applyAlignment="1" applyProtection="1">
      <alignment/>
      <protection/>
    </xf>
    <xf numFmtId="0" fontId="19" fillId="33" borderId="0" xfId="0" applyFont="1" applyFill="1" applyBorder="1" applyAlignment="1">
      <alignment wrapText="1"/>
    </xf>
    <xf numFmtId="164" fontId="11" fillId="33" borderId="0" xfId="0" applyNumberFormat="1" applyFont="1" applyFill="1" applyBorder="1" applyAlignment="1">
      <alignment/>
    </xf>
    <xf numFmtId="10" fontId="11" fillId="33" borderId="0" xfId="58" applyNumberFormat="1" applyFont="1" applyFill="1" applyBorder="1" applyAlignment="1">
      <alignment vertical="center"/>
    </xf>
    <xf numFmtId="0" fontId="11" fillId="33" borderId="10" xfId="0" applyFont="1" applyFill="1" applyBorder="1" applyAlignment="1" applyProtection="1">
      <alignment/>
      <protection/>
    </xf>
    <xf numFmtId="0" fontId="11" fillId="0" borderId="0" xfId="0" applyFont="1" applyAlignment="1" applyProtection="1">
      <alignment/>
      <protection/>
    </xf>
    <xf numFmtId="0" fontId="2" fillId="33" borderId="14" xfId="0" applyFont="1" applyFill="1" applyBorder="1" applyAlignment="1" applyProtection="1">
      <alignment vertical="center"/>
      <protection/>
    </xf>
    <xf numFmtId="3" fontId="2" fillId="33" borderId="43" xfId="0" applyNumberFormat="1" applyFont="1" applyFill="1" applyBorder="1" applyAlignment="1" applyProtection="1">
      <alignment vertical="center"/>
      <protection/>
    </xf>
    <xf numFmtId="3" fontId="2" fillId="33" borderId="40" xfId="0" applyNumberFormat="1" applyFont="1" applyFill="1" applyBorder="1" applyAlignment="1" applyProtection="1">
      <alignment vertical="center"/>
      <protection/>
    </xf>
    <xf numFmtId="10" fontId="2" fillId="33" borderId="62" xfId="58" applyNumberFormat="1"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3" fillId="33" borderId="41" xfId="0" applyFont="1" applyFill="1" applyBorder="1" applyAlignment="1">
      <alignment vertical="center" wrapText="1"/>
    </xf>
    <xf numFmtId="0" fontId="3" fillId="0" borderId="0" xfId="0" applyFont="1" applyAlignment="1" applyProtection="1">
      <alignment vertical="center"/>
      <protection/>
    </xf>
    <xf numFmtId="3" fontId="3" fillId="33" borderId="38" xfId="0" applyNumberFormat="1" applyFont="1" applyFill="1" applyBorder="1" applyAlignment="1" applyProtection="1">
      <alignment vertical="center"/>
      <protection/>
    </xf>
    <xf numFmtId="3" fontId="3" fillId="33" borderId="13" xfId="0" applyNumberFormat="1" applyFont="1" applyFill="1" applyBorder="1" applyAlignment="1" applyProtection="1">
      <alignment vertical="center"/>
      <protection/>
    </xf>
    <xf numFmtId="3" fontId="3" fillId="33" borderId="51" xfId="0" applyNumberFormat="1" applyFont="1" applyFill="1" applyBorder="1" applyAlignment="1" applyProtection="1">
      <alignment vertical="center"/>
      <protection/>
    </xf>
    <xf numFmtId="0" fontId="11" fillId="30" borderId="66" xfId="0" applyFont="1" applyFill="1" applyBorder="1" applyAlignment="1" applyProtection="1">
      <alignment vertical="center"/>
      <protection locked="0"/>
    </xf>
    <xf numFmtId="0" fontId="11" fillId="30" borderId="67" xfId="0" applyFont="1" applyFill="1" applyBorder="1" applyAlignment="1" applyProtection="1">
      <alignment vertical="center"/>
      <protection locked="0"/>
    </xf>
    <xf numFmtId="49" fontId="11" fillId="30" borderId="67" xfId="0" applyNumberFormat="1" applyFont="1" applyFill="1" applyBorder="1" applyAlignment="1" applyProtection="1">
      <alignment horizontal="center" vertical="center" wrapText="1"/>
      <protection locked="0"/>
    </xf>
    <xf numFmtId="0" fontId="11" fillId="30" borderId="67" xfId="0" applyFont="1" applyFill="1" applyBorder="1" applyAlignment="1" applyProtection="1">
      <alignment vertical="center" wrapText="1"/>
      <protection locked="0"/>
    </xf>
    <xf numFmtId="3" fontId="11" fillId="30" borderId="67" xfId="0" applyNumberFormat="1" applyFont="1" applyFill="1" applyBorder="1" applyAlignment="1" applyProtection="1">
      <alignment vertical="center" wrapText="1"/>
      <protection locked="0"/>
    </xf>
    <xf numFmtId="3" fontId="11" fillId="30" borderId="68" xfId="0" applyNumberFormat="1" applyFont="1" applyFill="1" applyBorder="1" applyAlignment="1" applyProtection="1">
      <alignment vertical="center" wrapText="1"/>
      <protection locked="0"/>
    </xf>
    <xf numFmtId="0" fontId="11" fillId="33" borderId="69" xfId="0" applyFont="1" applyFill="1" applyBorder="1" applyAlignment="1" applyProtection="1">
      <alignment horizontal="center" vertical="center" wrapText="1"/>
      <protection/>
    </xf>
    <xf numFmtId="0" fontId="11" fillId="33" borderId="70" xfId="0" applyFont="1" applyFill="1" applyBorder="1" applyAlignment="1" applyProtection="1">
      <alignment horizontal="center" vertical="center"/>
      <protection/>
    </xf>
    <xf numFmtId="0" fontId="11" fillId="33" borderId="71" xfId="0" applyFont="1" applyFill="1" applyBorder="1" applyAlignment="1" applyProtection="1">
      <alignment horizontal="center" vertical="center" wrapText="1"/>
      <protection/>
    </xf>
    <xf numFmtId="0" fontId="11" fillId="33" borderId="72" xfId="0" applyFont="1" applyFill="1" applyBorder="1" applyAlignment="1" applyProtection="1">
      <alignment horizontal="center" vertical="center" wrapText="1"/>
      <protection/>
    </xf>
    <xf numFmtId="0" fontId="11" fillId="33" borderId="73" xfId="0" applyFont="1" applyFill="1" applyBorder="1" applyAlignment="1" applyProtection="1">
      <alignment horizontal="center" vertical="center" wrapText="1"/>
      <protection/>
    </xf>
    <xf numFmtId="3" fontId="3" fillId="36" borderId="14" xfId="0" applyNumberFormat="1" applyFont="1" applyFill="1" applyBorder="1" applyAlignment="1">
      <alignment vertical="center"/>
    </xf>
    <xf numFmtId="3" fontId="3" fillId="36" borderId="37" xfId="0" applyNumberFormat="1" applyFont="1" applyFill="1" applyBorder="1" applyAlignment="1">
      <alignment vertical="center"/>
    </xf>
    <xf numFmtId="3" fontId="3" fillId="36" borderId="74" xfId="0" applyNumberFormat="1" applyFont="1" applyFill="1" applyBorder="1" applyAlignment="1">
      <alignment vertical="center"/>
    </xf>
    <xf numFmtId="3" fontId="3" fillId="36" borderId="38" xfId="0" applyNumberFormat="1" applyFont="1" applyFill="1" applyBorder="1" applyAlignment="1">
      <alignment vertical="center"/>
    </xf>
    <xf numFmtId="3" fontId="3" fillId="36" borderId="13" xfId="0" applyNumberFormat="1" applyFont="1" applyFill="1" applyBorder="1" applyAlignment="1">
      <alignment vertical="center"/>
    </xf>
    <xf numFmtId="3" fontId="3" fillId="36" borderId="48"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13" xfId="0" applyNumberFormat="1" applyFont="1" applyFill="1" applyBorder="1" applyAlignment="1">
      <alignment vertical="center"/>
    </xf>
    <xf numFmtId="3" fontId="5" fillId="36" borderId="48" xfId="0" applyNumberFormat="1" applyFont="1" applyFill="1" applyBorder="1" applyAlignment="1">
      <alignment vertical="center"/>
    </xf>
    <xf numFmtId="3" fontId="2" fillId="36" borderId="43" xfId="0" applyNumberFormat="1" applyFont="1" applyFill="1" applyBorder="1" applyAlignment="1">
      <alignment vertical="center"/>
    </xf>
    <xf numFmtId="3" fontId="2" fillId="36" borderId="40" xfId="0" applyNumberFormat="1" applyFont="1" applyFill="1" applyBorder="1" applyAlignment="1">
      <alignment vertical="center"/>
    </xf>
    <xf numFmtId="3" fontId="2" fillId="36" borderId="75" xfId="0" applyNumberFormat="1" applyFont="1" applyFill="1" applyBorder="1" applyAlignment="1">
      <alignment vertical="center"/>
    </xf>
    <xf numFmtId="3" fontId="3" fillId="36" borderId="37" xfId="0" applyNumberFormat="1" applyFont="1" applyFill="1" applyBorder="1" applyAlignment="1">
      <alignment vertical="center" wrapText="1"/>
    </xf>
    <xf numFmtId="3" fontId="3" fillId="36" borderId="74" xfId="0" applyNumberFormat="1" applyFont="1" applyFill="1" applyBorder="1" applyAlignment="1">
      <alignment vertical="center" wrapText="1"/>
    </xf>
    <xf numFmtId="3" fontId="3" fillId="33" borderId="37" xfId="0" applyNumberFormat="1" applyFont="1" applyFill="1" applyBorder="1" applyAlignment="1">
      <alignment vertical="center" wrapText="1"/>
    </xf>
    <xf numFmtId="3" fontId="3" fillId="36" borderId="13" xfId="0" applyNumberFormat="1" applyFont="1" applyFill="1" applyBorder="1" applyAlignment="1">
      <alignment vertical="center" wrapText="1"/>
    </xf>
    <xf numFmtId="3" fontId="3" fillId="36" borderId="48" xfId="0" applyNumberFormat="1" applyFont="1" applyFill="1" applyBorder="1" applyAlignment="1">
      <alignment vertical="center" wrapText="1"/>
    </xf>
    <xf numFmtId="3" fontId="3" fillId="33" borderId="13" xfId="0" applyNumberFormat="1" applyFont="1" applyFill="1" applyBorder="1" applyAlignment="1">
      <alignment vertical="center" wrapText="1"/>
    </xf>
    <xf numFmtId="3" fontId="2" fillId="36" borderId="13" xfId="0" applyNumberFormat="1" applyFont="1" applyFill="1" applyBorder="1" applyAlignment="1">
      <alignment wrapText="1"/>
    </xf>
    <xf numFmtId="3" fontId="2" fillId="36" borderId="48" xfId="0" applyNumberFormat="1" applyFont="1" applyFill="1" applyBorder="1" applyAlignment="1">
      <alignment wrapText="1"/>
    </xf>
    <xf numFmtId="3" fontId="3" fillId="33" borderId="16" xfId="0" applyNumberFormat="1" applyFont="1" applyFill="1" applyBorder="1" applyAlignment="1" applyProtection="1">
      <alignment/>
      <protection/>
    </xf>
    <xf numFmtId="3" fontId="2" fillId="36" borderId="40" xfId="0" applyNumberFormat="1" applyFont="1" applyFill="1" applyBorder="1" applyAlignment="1">
      <alignment horizontal="center" vertical="center" wrapText="1"/>
    </xf>
    <xf numFmtId="3" fontId="2" fillId="36" borderId="75" xfId="0" applyNumberFormat="1" applyFont="1" applyFill="1" applyBorder="1" applyAlignment="1">
      <alignment horizontal="center" vertical="center" wrapText="1"/>
    </xf>
    <xf numFmtId="3" fontId="2" fillId="33" borderId="76" xfId="0" applyNumberFormat="1" applyFont="1" applyFill="1" applyBorder="1" applyAlignment="1" applyProtection="1">
      <alignment vertical="center"/>
      <protection/>
    </xf>
    <xf numFmtId="3" fontId="3" fillId="33" borderId="77" xfId="0" applyNumberFormat="1" applyFont="1" applyFill="1" applyBorder="1" applyAlignment="1">
      <alignment horizontal="right" vertical="center" wrapText="1"/>
    </xf>
    <xf numFmtId="3" fontId="3" fillId="33" borderId="64" xfId="0" applyNumberFormat="1" applyFont="1" applyFill="1" applyBorder="1" applyAlignment="1">
      <alignment horizontal="right" vertical="center" wrapText="1"/>
    </xf>
    <xf numFmtId="3" fontId="3" fillId="36" borderId="14" xfId="0" applyNumberFormat="1" applyFont="1" applyFill="1" applyBorder="1" applyAlignment="1">
      <alignment/>
    </xf>
    <xf numFmtId="3" fontId="2" fillId="36" borderId="13" xfId="0" applyNumberFormat="1" applyFont="1" applyFill="1" applyBorder="1" applyAlignment="1">
      <alignment vertical="center" wrapText="1"/>
    </xf>
    <xf numFmtId="3" fontId="2" fillId="36" borderId="48" xfId="0" applyNumberFormat="1" applyFont="1" applyFill="1" applyBorder="1" applyAlignment="1">
      <alignment vertical="center" wrapText="1"/>
    </xf>
    <xf numFmtId="3" fontId="3" fillId="33" borderId="16" xfId="0" applyNumberFormat="1" applyFont="1" applyFill="1" applyBorder="1" applyAlignment="1" applyProtection="1">
      <alignment vertical="center"/>
      <protection/>
    </xf>
    <xf numFmtId="3" fontId="3" fillId="33" borderId="37" xfId="0" applyNumberFormat="1" applyFont="1" applyFill="1" applyBorder="1" applyAlignment="1">
      <alignment/>
    </xf>
    <xf numFmtId="3" fontId="5" fillId="33" borderId="77" xfId="0" applyNumberFormat="1" applyFont="1" applyFill="1" applyBorder="1" applyAlignment="1">
      <alignment/>
    </xf>
    <xf numFmtId="3" fontId="5" fillId="33" borderId="40" xfId="0" applyNumberFormat="1" applyFont="1" applyFill="1" applyBorder="1" applyAlignment="1">
      <alignment/>
    </xf>
    <xf numFmtId="3" fontId="2" fillId="33" borderId="78" xfId="0" applyNumberFormat="1" applyFont="1" applyFill="1" applyBorder="1" applyAlignment="1">
      <alignment/>
    </xf>
    <xf numFmtId="3" fontId="2" fillId="33" borderId="64" xfId="0" applyNumberFormat="1" applyFont="1" applyFill="1" applyBorder="1" applyAlignment="1">
      <alignment/>
    </xf>
    <xf numFmtId="3" fontId="2" fillId="33" borderId="77" xfId="0" applyNumberFormat="1" applyFont="1" applyFill="1" applyBorder="1" applyAlignment="1">
      <alignment/>
    </xf>
    <xf numFmtId="3" fontId="2" fillId="36" borderId="63" xfId="0" applyNumberFormat="1" applyFont="1" applyFill="1" applyBorder="1" applyAlignment="1">
      <alignment wrapText="1"/>
    </xf>
    <xf numFmtId="3" fontId="2" fillId="36" borderId="37" xfId="0" applyNumberFormat="1" applyFont="1" applyFill="1" applyBorder="1" applyAlignment="1">
      <alignment wrapText="1"/>
    </xf>
    <xf numFmtId="3" fontId="2" fillId="36" borderId="42" xfId="0" applyNumberFormat="1" applyFont="1" applyFill="1" applyBorder="1" applyAlignment="1">
      <alignment wrapText="1"/>
    </xf>
    <xf numFmtId="3" fontId="3" fillId="36" borderId="76" xfId="0" applyNumberFormat="1" applyFont="1" applyFill="1" applyBorder="1" applyAlignment="1">
      <alignment vertical="center"/>
    </xf>
    <xf numFmtId="3" fontId="3" fillId="36" borderId="40" xfId="0" applyNumberFormat="1" applyFont="1" applyFill="1" applyBorder="1" applyAlignment="1">
      <alignment vertical="center"/>
    </xf>
    <xf numFmtId="3" fontId="3" fillId="36" borderId="44" xfId="0" applyNumberFormat="1" applyFont="1" applyFill="1" applyBorder="1" applyAlignment="1">
      <alignment vertical="center"/>
    </xf>
    <xf numFmtId="3" fontId="3" fillId="33" borderId="43" xfId="0" applyNumberFormat="1" applyFont="1" applyFill="1" applyBorder="1" applyAlignment="1">
      <alignment vertical="center"/>
    </xf>
    <xf numFmtId="3" fontId="3" fillId="33" borderId="40" xfId="0" applyNumberFormat="1" applyFont="1" applyFill="1" applyBorder="1" applyAlignment="1">
      <alignment vertical="center"/>
    </xf>
    <xf numFmtId="3" fontId="3" fillId="36" borderId="76" xfId="0" applyNumberFormat="1" applyFont="1" applyFill="1" applyBorder="1" applyAlignment="1">
      <alignment/>
    </xf>
    <xf numFmtId="3" fontId="3" fillId="36" borderId="40" xfId="0" applyNumberFormat="1" applyFont="1" applyFill="1" applyBorder="1" applyAlignment="1">
      <alignment/>
    </xf>
    <xf numFmtId="3" fontId="3" fillId="36" borderId="44" xfId="0" applyNumberFormat="1" applyFont="1" applyFill="1" applyBorder="1" applyAlignment="1">
      <alignment/>
    </xf>
    <xf numFmtId="3" fontId="2" fillId="33" borderId="43" xfId="0" applyNumberFormat="1" applyFont="1" applyFill="1" applyBorder="1" applyAlignment="1">
      <alignment/>
    </xf>
    <xf numFmtId="3" fontId="2" fillId="33" borderId="40" xfId="0" applyNumberFormat="1" applyFont="1" applyFill="1" applyBorder="1" applyAlignment="1">
      <alignment/>
    </xf>
    <xf numFmtId="3" fontId="2" fillId="36" borderId="63" xfId="0" applyNumberFormat="1" applyFont="1" applyFill="1" applyBorder="1" applyAlignment="1">
      <alignment vertical="center" wrapText="1"/>
    </xf>
    <xf numFmtId="3" fontId="2" fillId="36" borderId="37" xfId="0" applyNumberFormat="1" applyFont="1" applyFill="1" applyBorder="1" applyAlignment="1">
      <alignment vertical="center" wrapText="1"/>
    </xf>
    <xf numFmtId="3" fontId="2" fillId="36" borderId="42" xfId="0" applyNumberFormat="1" applyFont="1" applyFill="1" applyBorder="1" applyAlignment="1">
      <alignment vertical="center" wrapText="1"/>
    </xf>
    <xf numFmtId="3" fontId="3" fillId="33" borderId="37" xfId="0" applyNumberFormat="1" applyFont="1" applyFill="1" applyBorder="1" applyAlignment="1">
      <alignment vertical="center"/>
    </xf>
    <xf numFmtId="3" fontId="2" fillId="33" borderId="43" xfId="0" applyNumberFormat="1" applyFont="1" applyFill="1" applyBorder="1" applyAlignment="1">
      <alignment vertical="center"/>
    </xf>
    <xf numFmtId="3" fontId="2" fillId="33" borderId="40" xfId="0" applyNumberFormat="1" applyFont="1" applyFill="1" applyBorder="1" applyAlignment="1">
      <alignment vertical="center"/>
    </xf>
    <xf numFmtId="0" fontId="2" fillId="33" borderId="0" xfId="0" applyFont="1" applyFill="1" applyBorder="1" applyAlignment="1" applyProtection="1">
      <alignment horizontal="left" vertical="top"/>
      <protection/>
    </xf>
    <xf numFmtId="0" fontId="11" fillId="33" borderId="0" xfId="0" applyFont="1" applyFill="1" applyBorder="1" applyAlignment="1">
      <alignment/>
    </xf>
    <xf numFmtId="0" fontId="11" fillId="33" borderId="79" xfId="0" applyFont="1" applyFill="1" applyBorder="1" applyAlignment="1" applyProtection="1">
      <alignment vertical="center"/>
      <protection/>
    </xf>
    <xf numFmtId="0" fontId="11" fillId="33" borderId="80" xfId="0" applyFont="1" applyFill="1" applyBorder="1" applyAlignment="1" applyProtection="1">
      <alignment vertical="center"/>
      <protection/>
    </xf>
    <xf numFmtId="49" fontId="11" fillId="33" borderId="80" xfId="0" applyNumberFormat="1" applyFont="1" applyFill="1" applyBorder="1" applyAlignment="1" applyProtection="1">
      <alignment horizontal="center" vertical="center" wrapText="1"/>
      <protection/>
    </xf>
    <xf numFmtId="0" fontId="11" fillId="33" borderId="80" xfId="0" applyFont="1" applyFill="1" applyBorder="1" applyAlignment="1" applyProtection="1">
      <alignment vertical="center" wrapText="1"/>
      <protection/>
    </xf>
    <xf numFmtId="3" fontId="11" fillId="33" borderId="80" xfId="0" applyNumberFormat="1" applyFont="1" applyFill="1" applyBorder="1" applyAlignment="1" applyProtection="1">
      <alignment vertical="center" wrapText="1"/>
      <protection/>
    </xf>
    <xf numFmtId="3" fontId="11" fillId="33" borderId="81" xfId="0" applyNumberFormat="1" applyFont="1" applyFill="1" applyBorder="1" applyAlignment="1" applyProtection="1">
      <alignment vertical="center" wrapText="1"/>
      <protection/>
    </xf>
    <xf numFmtId="0" fontId="49" fillId="33" borderId="14" xfId="0" applyFont="1" applyFill="1" applyBorder="1" applyAlignment="1" applyProtection="1">
      <alignment/>
      <protection/>
    </xf>
    <xf numFmtId="49" fontId="11" fillId="33" borderId="80" xfId="0" applyNumberFormat="1" applyFont="1" applyFill="1" applyBorder="1" applyAlignment="1" applyProtection="1">
      <alignment vertical="center" wrapText="1"/>
      <protection/>
    </xf>
    <xf numFmtId="3" fontId="3" fillId="30" borderId="13" xfId="0" applyNumberFormat="1" applyFont="1" applyFill="1" applyBorder="1" applyAlignment="1" applyProtection="1">
      <alignment horizontal="center" vertical="center" wrapText="1"/>
      <protection locked="0"/>
    </xf>
    <xf numFmtId="166" fontId="3" fillId="33" borderId="32" xfId="0" applyNumberFormat="1" applyFont="1" applyFill="1" applyBorder="1" applyAlignment="1" applyProtection="1">
      <alignment horizontal="right" vertical="center" wrapText="1"/>
      <protection/>
    </xf>
    <xf numFmtId="166" fontId="3" fillId="33" borderId="47" xfId="0" applyNumberFormat="1" applyFont="1" applyFill="1" applyBorder="1" applyAlignment="1" applyProtection="1">
      <alignment horizontal="right" vertical="center" wrapText="1"/>
      <protection/>
    </xf>
    <xf numFmtId="166" fontId="3" fillId="33" borderId="33" xfId="0" applyNumberFormat="1" applyFont="1" applyFill="1" applyBorder="1" applyAlignment="1" applyProtection="1">
      <alignment horizontal="right" vertical="center" wrapText="1"/>
      <protection/>
    </xf>
    <xf numFmtId="166" fontId="3" fillId="33" borderId="82" xfId="0" applyNumberFormat="1" applyFont="1" applyFill="1" applyBorder="1" applyAlignment="1" applyProtection="1">
      <alignment horizontal="right" vertical="center" wrapText="1"/>
      <protection/>
    </xf>
    <xf numFmtId="166" fontId="3" fillId="33" borderId="83" xfId="0" applyNumberFormat="1" applyFont="1" applyFill="1" applyBorder="1" applyAlignment="1" applyProtection="1">
      <alignment horizontal="right" vertical="center" wrapText="1"/>
      <protection/>
    </xf>
    <xf numFmtId="166" fontId="3" fillId="33" borderId="84" xfId="0" applyNumberFormat="1" applyFont="1" applyFill="1" applyBorder="1" applyAlignment="1" applyProtection="1">
      <alignment horizontal="right" vertical="center" wrapText="1"/>
      <protection/>
    </xf>
    <xf numFmtId="0" fontId="0" fillId="33" borderId="45" xfId="0" applyFill="1" applyBorder="1" applyAlignment="1">
      <alignment/>
    </xf>
    <xf numFmtId="0" fontId="0" fillId="33" borderId="34" xfId="0" applyFill="1" applyBorder="1" applyAlignment="1">
      <alignment/>
    </xf>
    <xf numFmtId="0" fontId="0" fillId="33" borderId="35" xfId="0" applyFill="1" applyBorder="1" applyAlignment="1">
      <alignment/>
    </xf>
    <xf numFmtId="49" fontId="75" fillId="36" borderId="0" xfId="0" applyNumberFormat="1" applyFont="1" applyFill="1" applyBorder="1" applyAlignment="1" applyProtection="1">
      <alignment vertical="center"/>
      <protection/>
    </xf>
    <xf numFmtId="49" fontId="75" fillId="36" borderId="0" xfId="0" applyNumberFormat="1" applyFont="1" applyFill="1" applyBorder="1" applyAlignment="1">
      <alignment/>
    </xf>
    <xf numFmtId="49" fontId="73" fillId="33" borderId="0" xfId="0" applyNumberFormat="1" applyFont="1" applyFill="1" applyBorder="1" applyAlignment="1">
      <alignment/>
    </xf>
    <xf numFmtId="49" fontId="13" fillId="33" borderId="0" xfId="0" applyNumberFormat="1" applyFont="1" applyFill="1" applyBorder="1" applyAlignment="1" applyProtection="1">
      <alignment vertical="center"/>
      <protection/>
    </xf>
    <xf numFmtId="49" fontId="3" fillId="33" borderId="0" xfId="0" applyNumberFormat="1" applyFont="1" applyFill="1" applyBorder="1" applyAlignment="1" applyProtection="1">
      <alignment vertical="center"/>
      <protection/>
    </xf>
    <xf numFmtId="49" fontId="3" fillId="33" borderId="0" xfId="0" applyNumberFormat="1" applyFont="1" applyFill="1" applyBorder="1" applyAlignment="1" applyProtection="1">
      <alignment horizontal="left" vertical="center" indent="2"/>
      <protection/>
    </xf>
    <xf numFmtId="49" fontId="54" fillId="33" borderId="0" xfId="0" applyNumberFormat="1" applyFont="1" applyFill="1" applyBorder="1" applyAlignment="1" quotePrefix="1">
      <alignment/>
    </xf>
    <xf numFmtId="49" fontId="54" fillId="33" borderId="0" xfId="0" applyNumberFormat="1" applyFont="1" applyFill="1" applyBorder="1" applyAlignment="1">
      <alignment/>
    </xf>
    <xf numFmtId="0" fontId="0" fillId="33" borderId="36" xfId="0" applyFill="1" applyBorder="1" applyAlignment="1">
      <alignment/>
    </xf>
    <xf numFmtId="0" fontId="0" fillId="33" borderId="11" xfId="0" applyFill="1" applyBorder="1" applyAlignment="1">
      <alignment/>
    </xf>
    <xf numFmtId="0" fontId="0" fillId="33" borderId="12" xfId="0" applyFill="1" applyBorder="1" applyAlignment="1">
      <alignment/>
    </xf>
    <xf numFmtId="49" fontId="54" fillId="33" borderId="0" xfId="0" applyNumberFormat="1" applyFont="1" applyFill="1" applyBorder="1" applyAlignment="1">
      <alignment horizontal="left" wrapText="1"/>
    </xf>
    <xf numFmtId="49" fontId="2" fillId="33" borderId="0" xfId="0" applyNumberFormat="1" applyFont="1" applyFill="1" applyBorder="1" applyAlignment="1" applyProtection="1">
      <alignment vertical="center"/>
      <protection/>
    </xf>
    <xf numFmtId="3" fontId="3" fillId="30" borderId="63" xfId="0" applyNumberFormat="1" applyFont="1" applyFill="1" applyBorder="1" applyAlignment="1" applyProtection="1">
      <alignment/>
      <protection locked="0"/>
    </xf>
    <xf numFmtId="3" fontId="5" fillId="30" borderId="78" xfId="0" applyNumberFormat="1" applyFont="1" applyFill="1" applyBorder="1" applyAlignment="1" applyProtection="1">
      <alignment/>
      <protection locked="0"/>
    </xf>
    <xf numFmtId="3" fontId="5" fillId="30" borderId="76" xfId="0" applyNumberFormat="1" applyFont="1" applyFill="1" applyBorder="1" applyAlignment="1" applyProtection="1">
      <alignment/>
      <protection locked="0"/>
    </xf>
    <xf numFmtId="3" fontId="3" fillId="30" borderId="37" xfId="0" applyNumberFormat="1" applyFont="1" applyFill="1" applyBorder="1" applyAlignment="1" applyProtection="1">
      <alignment/>
      <protection locked="0"/>
    </xf>
    <xf numFmtId="3" fontId="5" fillId="30" borderId="77" xfId="0" applyNumberFormat="1" applyFont="1" applyFill="1" applyBorder="1" applyAlignment="1" applyProtection="1">
      <alignment/>
      <protection locked="0"/>
    </xf>
    <xf numFmtId="3" fontId="5" fillId="30" borderId="40" xfId="0" applyNumberFormat="1" applyFont="1" applyFill="1" applyBorder="1" applyAlignment="1" applyProtection="1">
      <alignment/>
      <protection locked="0"/>
    </xf>
    <xf numFmtId="3" fontId="3" fillId="30" borderId="42" xfId="0" applyNumberFormat="1" applyFont="1" applyFill="1" applyBorder="1" applyAlignment="1" applyProtection="1">
      <alignment/>
      <protection locked="0"/>
    </xf>
    <xf numFmtId="3" fontId="5" fillId="30" borderId="64" xfId="0" applyNumberFormat="1" applyFont="1" applyFill="1" applyBorder="1" applyAlignment="1" applyProtection="1">
      <alignment/>
      <protection locked="0"/>
    </xf>
    <xf numFmtId="3" fontId="5" fillId="30" borderId="44" xfId="0" applyNumberFormat="1" applyFont="1" applyFill="1" applyBorder="1" applyAlignment="1" applyProtection="1">
      <alignment/>
      <protection locked="0"/>
    </xf>
    <xf numFmtId="3" fontId="3" fillId="30" borderId="41" xfId="0" applyNumberFormat="1" applyFont="1" applyFill="1" applyBorder="1" applyAlignment="1" applyProtection="1">
      <alignment/>
      <protection locked="0"/>
    </xf>
    <xf numFmtId="3" fontId="5" fillId="30" borderId="85" xfId="0" applyNumberFormat="1" applyFont="1" applyFill="1" applyBorder="1" applyAlignment="1" applyProtection="1">
      <alignment/>
      <protection locked="0"/>
    </xf>
    <xf numFmtId="3" fontId="5" fillId="30" borderId="43" xfId="0" applyNumberFormat="1" applyFont="1" applyFill="1" applyBorder="1" applyAlignment="1" applyProtection="1">
      <alignment/>
      <protection locked="0"/>
    </xf>
    <xf numFmtId="3" fontId="3" fillId="30" borderId="41" xfId="0" applyNumberFormat="1" applyFont="1" applyFill="1" applyBorder="1" applyAlignment="1" applyProtection="1">
      <alignment vertical="center"/>
      <protection locked="0"/>
    </xf>
    <xf numFmtId="3" fontId="3" fillId="30" borderId="38" xfId="0" applyNumberFormat="1" applyFont="1" applyFill="1" applyBorder="1" applyAlignment="1" applyProtection="1">
      <alignment vertical="center"/>
      <protection locked="0"/>
    </xf>
    <xf numFmtId="3" fontId="3" fillId="30" borderId="41" xfId="0" applyNumberFormat="1" applyFont="1" applyFill="1" applyBorder="1" applyAlignment="1" applyProtection="1">
      <alignment vertical="center" wrapText="1"/>
      <protection locked="0"/>
    </xf>
    <xf numFmtId="3" fontId="3" fillId="30" borderId="38" xfId="0" applyNumberFormat="1" applyFont="1" applyFill="1" applyBorder="1" applyAlignment="1" applyProtection="1">
      <alignment vertical="center" wrapText="1"/>
      <protection locked="0"/>
    </xf>
    <xf numFmtId="3" fontId="3" fillId="30" borderId="37" xfId="0" applyNumberFormat="1" applyFont="1" applyFill="1" applyBorder="1" applyAlignment="1" applyProtection="1">
      <alignment vertical="center"/>
      <protection locked="0"/>
    </xf>
    <xf numFmtId="3" fontId="3" fillId="30" borderId="13" xfId="0" applyNumberFormat="1" applyFont="1" applyFill="1" applyBorder="1" applyAlignment="1" applyProtection="1">
      <alignment vertical="center"/>
      <protection locked="0"/>
    </xf>
    <xf numFmtId="3" fontId="3" fillId="30" borderId="37" xfId="0" applyNumberFormat="1" applyFont="1" applyFill="1" applyBorder="1" applyAlignment="1" applyProtection="1">
      <alignment vertical="center" wrapText="1"/>
      <protection locked="0"/>
    </xf>
    <xf numFmtId="3" fontId="3" fillId="30" borderId="13" xfId="0" applyNumberFormat="1" applyFont="1" applyFill="1" applyBorder="1" applyAlignment="1" applyProtection="1">
      <alignment vertical="center" wrapText="1"/>
      <protection locked="0"/>
    </xf>
    <xf numFmtId="0" fontId="26" fillId="33" borderId="14" xfId="0" applyFont="1" applyFill="1" applyBorder="1" applyAlignment="1" applyProtection="1">
      <alignment vertical="top"/>
      <protection/>
    </xf>
    <xf numFmtId="0" fontId="26" fillId="33" borderId="0" xfId="0" applyFont="1" applyFill="1" applyBorder="1" applyAlignment="1" applyProtection="1">
      <alignment vertical="top"/>
      <protection/>
    </xf>
    <xf numFmtId="0" fontId="27" fillId="33" borderId="0" xfId="0" applyFont="1" applyFill="1" applyBorder="1" applyAlignment="1" applyProtection="1">
      <alignment vertical="top"/>
      <protection/>
    </xf>
    <xf numFmtId="9" fontId="27" fillId="33" borderId="0" xfId="58" applyFont="1" applyFill="1" applyBorder="1" applyAlignment="1" applyProtection="1">
      <alignment vertical="top"/>
      <protection/>
    </xf>
    <xf numFmtId="0" fontId="26" fillId="33" borderId="10" xfId="0" applyFont="1" applyFill="1" applyBorder="1" applyAlignment="1" applyProtection="1">
      <alignment vertical="top"/>
      <protection/>
    </xf>
    <xf numFmtId="0" fontId="26" fillId="0" borderId="0" xfId="0" applyFont="1" applyBorder="1" applyAlignment="1" applyProtection="1">
      <alignment vertical="top"/>
      <protection/>
    </xf>
    <xf numFmtId="0" fontId="2" fillId="33" borderId="62" xfId="0" applyFont="1" applyFill="1" applyBorder="1" applyAlignment="1" applyProtection="1">
      <alignment horizontal="center" vertical="center" wrapText="1"/>
      <protection/>
    </xf>
    <xf numFmtId="0" fontId="3" fillId="33" borderId="14" xfId="0" applyFont="1" applyFill="1" applyBorder="1" applyAlignment="1" applyProtection="1">
      <alignment vertical="top"/>
      <protection/>
    </xf>
    <xf numFmtId="0" fontId="11" fillId="33" borderId="0" xfId="0" applyFont="1" applyFill="1" applyAlignment="1">
      <alignment vertical="top"/>
    </xf>
    <xf numFmtId="0" fontId="3" fillId="33" borderId="0" xfId="0" applyFont="1" applyFill="1" applyBorder="1" applyAlignment="1" applyProtection="1">
      <alignment vertical="top"/>
      <protection/>
    </xf>
    <xf numFmtId="0" fontId="3" fillId="33" borderId="10" xfId="0" applyFont="1" applyFill="1" applyBorder="1" applyAlignment="1" applyProtection="1">
      <alignment vertical="top"/>
      <protection/>
    </xf>
    <xf numFmtId="0" fontId="3" fillId="0" borderId="0" xfId="0" applyFont="1" applyBorder="1" applyAlignment="1" applyProtection="1">
      <alignment vertical="top"/>
      <protection/>
    </xf>
    <xf numFmtId="3" fontId="3" fillId="33" borderId="78" xfId="0" applyNumberFormat="1" applyFont="1" applyFill="1" applyBorder="1" applyAlignment="1">
      <alignment horizontal="right" vertical="center" wrapText="1"/>
    </xf>
    <xf numFmtId="0" fontId="2" fillId="33" borderId="34" xfId="0" applyFont="1" applyFill="1" applyBorder="1" applyAlignment="1" applyProtection="1">
      <alignment/>
      <protection/>
    </xf>
    <xf numFmtId="3" fontId="3" fillId="30" borderId="41" xfId="0" applyNumberFormat="1" applyFont="1" applyFill="1" applyBorder="1" applyAlignment="1" applyProtection="1">
      <alignment horizontal="right" vertical="center" wrapText="1"/>
      <protection locked="0"/>
    </xf>
    <xf numFmtId="3" fontId="3" fillId="30" borderId="37" xfId="0" applyNumberFormat="1" applyFont="1" applyFill="1" applyBorder="1" applyAlignment="1" applyProtection="1">
      <alignment horizontal="right" vertical="center" wrapText="1"/>
      <protection locked="0"/>
    </xf>
    <xf numFmtId="3" fontId="3" fillId="30" borderId="42" xfId="0" applyNumberFormat="1" applyFont="1" applyFill="1" applyBorder="1" applyAlignment="1" applyProtection="1">
      <alignment horizontal="right" vertical="center" wrapText="1"/>
      <protection locked="0"/>
    </xf>
    <xf numFmtId="3" fontId="3" fillId="30" borderId="43" xfId="0" applyNumberFormat="1" applyFont="1" applyFill="1" applyBorder="1" applyAlignment="1" applyProtection="1">
      <alignment horizontal="right" vertical="center" wrapText="1"/>
      <protection locked="0"/>
    </xf>
    <xf numFmtId="3" fontId="3" fillId="30" borderId="40" xfId="0" applyNumberFormat="1" applyFont="1" applyFill="1" applyBorder="1" applyAlignment="1" applyProtection="1">
      <alignment horizontal="right" vertical="center" wrapText="1"/>
      <protection locked="0"/>
    </xf>
    <xf numFmtId="3" fontId="3" fillId="30" borderId="44" xfId="0" applyNumberFormat="1" applyFont="1" applyFill="1" applyBorder="1" applyAlignment="1" applyProtection="1">
      <alignment horizontal="right" vertical="center" wrapText="1"/>
      <protection locked="0"/>
    </xf>
    <xf numFmtId="166" fontId="3" fillId="33" borderId="22" xfId="55" applyNumberFormat="1" applyFont="1" applyFill="1" applyBorder="1" applyAlignment="1" applyProtection="1">
      <alignment horizontal="left" vertical="center"/>
      <protection locked="0"/>
    </xf>
    <xf numFmtId="166" fontId="3" fillId="33" borderId="53" xfId="55" applyNumberFormat="1" applyFont="1" applyFill="1" applyBorder="1" applyAlignment="1" applyProtection="1">
      <alignment horizontal="left" vertical="center" wrapText="1"/>
      <protection locked="0"/>
    </xf>
    <xf numFmtId="166" fontId="3" fillId="33" borderId="22" xfId="55" applyNumberFormat="1" applyFont="1" applyFill="1" applyBorder="1" applyAlignment="1" applyProtection="1">
      <alignment horizontal="left" vertical="center"/>
      <protection/>
    </xf>
    <xf numFmtId="166" fontId="3" fillId="33" borderId="53" xfId="55" applyNumberFormat="1" applyFont="1" applyFill="1" applyBorder="1" applyAlignment="1" applyProtection="1">
      <alignment horizontal="left" vertical="center" wrapText="1"/>
      <protection/>
    </xf>
    <xf numFmtId="166" fontId="3" fillId="33" borderId="82" xfId="55" applyNumberFormat="1" applyFont="1" applyFill="1" applyBorder="1" applyAlignment="1" applyProtection="1">
      <alignment horizontal="left" vertical="center" wrapText="1" indent="3"/>
      <protection locked="0"/>
    </xf>
    <xf numFmtId="166" fontId="3" fillId="33" borderId="84" xfId="55" applyNumberFormat="1" applyFont="1" applyFill="1" applyBorder="1" applyAlignment="1" applyProtection="1">
      <alignment horizontal="left" vertical="center" wrapText="1" indent="3"/>
      <protection locked="0"/>
    </xf>
    <xf numFmtId="0" fontId="3" fillId="33" borderId="32" xfId="55" applyFont="1" applyFill="1" applyBorder="1" applyAlignment="1" applyProtection="1">
      <alignment horizontal="left" vertical="center" indent="3"/>
      <protection locked="0"/>
    </xf>
    <xf numFmtId="0" fontId="3" fillId="33" borderId="33" xfId="55" applyFont="1" applyFill="1" applyBorder="1" applyAlignment="1" applyProtection="1">
      <alignment vertical="center"/>
      <protection locked="0"/>
    </xf>
    <xf numFmtId="0" fontId="3" fillId="33" borderId="14" xfId="55" applyFont="1" applyFill="1" applyBorder="1" applyAlignment="1">
      <alignment vertical="center"/>
      <protection/>
    </xf>
    <xf numFmtId="0" fontId="2" fillId="33" borderId="0" xfId="55" applyFont="1" applyFill="1" applyAlignment="1">
      <alignment vertical="center"/>
      <protection/>
    </xf>
    <xf numFmtId="0" fontId="3" fillId="33" borderId="0" xfId="56" applyFont="1" applyFill="1" applyAlignment="1">
      <alignment vertical="center"/>
      <protection/>
    </xf>
    <xf numFmtId="0" fontId="3" fillId="33" borderId="10" xfId="56" applyFont="1" applyFill="1" applyBorder="1" applyAlignment="1">
      <alignment vertical="center"/>
      <protection/>
    </xf>
    <xf numFmtId="0" fontId="3" fillId="34" borderId="0" xfId="56" applyFont="1" applyFill="1" applyAlignment="1">
      <alignment vertical="center"/>
      <protection/>
    </xf>
    <xf numFmtId="0" fontId="2" fillId="33" borderId="14" xfId="55" applyFont="1" applyFill="1" applyBorder="1" applyAlignment="1">
      <alignment horizontal="center" vertical="center" wrapText="1"/>
      <protection/>
    </xf>
    <xf numFmtId="0" fontId="2" fillId="33" borderId="0" xfId="55" applyFont="1" applyFill="1" applyAlignment="1">
      <alignment horizontal="center" vertical="center" wrapText="1"/>
      <protection/>
    </xf>
    <xf numFmtId="0" fontId="2" fillId="33" borderId="14" xfId="55" applyFont="1" applyFill="1" applyBorder="1" applyAlignment="1">
      <alignment vertical="center"/>
      <protection/>
    </xf>
    <xf numFmtId="0" fontId="2" fillId="33" borderId="0" xfId="55" applyFont="1" applyFill="1" applyAlignment="1">
      <alignment horizontal="center" vertical="center"/>
      <protection/>
    </xf>
    <xf numFmtId="0" fontId="2" fillId="33" borderId="0" xfId="55" applyFont="1" applyFill="1" applyAlignment="1" quotePrefix="1">
      <alignment horizontal="center" vertical="center"/>
      <protection/>
    </xf>
    <xf numFmtId="0" fontId="3" fillId="33" borderId="0" xfId="56" applyFont="1" applyFill="1">
      <alignment/>
      <protection/>
    </xf>
    <xf numFmtId="0" fontId="3" fillId="33" borderId="10" xfId="56" applyFont="1" applyFill="1" applyBorder="1">
      <alignment/>
      <protection/>
    </xf>
    <xf numFmtId="0" fontId="3" fillId="34" borderId="0" xfId="56" applyFont="1" applyFill="1">
      <alignment/>
      <protection/>
    </xf>
    <xf numFmtId="0" fontId="3" fillId="33" borderId="45" xfId="54" applyFont="1" applyFill="1" applyBorder="1">
      <alignment/>
      <protection/>
    </xf>
    <xf numFmtId="0" fontId="3" fillId="33" borderId="34" xfId="54" applyFont="1" applyFill="1" applyBorder="1">
      <alignment/>
      <protection/>
    </xf>
    <xf numFmtId="0" fontId="3" fillId="33" borderId="34" xfId="0" applyFont="1" applyFill="1" applyBorder="1" applyAlignment="1">
      <alignment/>
    </xf>
    <xf numFmtId="0" fontId="3" fillId="0" borderId="0" xfId="0" applyFont="1" applyAlignment="1">
      <alignment/>
    </xf>
    <xf numFmtId="0" fontId="3" fillId="33" borderId="14" xfId="54" applyFont="1" applyFill="1" applyBorder="1">
      <alignment/>
      <protection/>
    </xf>
    <xf numFmtId="0" fontId="12" fillId="33" borderId="0" xfId="54" applyFont="1" applyFill="1" applyAlignment="1">
      <alignment horizontal="left" vertical="center"/>
      <protection/>
    </xf>
    <xf numFmtId="0" fontId="3" fillId="33" borderId="0" xfId="54" applyFont="1" applyFill="1">
      <alignment/>
      <protection/>
    </xf>
    <xf numFmtId="0" fontId="3" fillId="0" borderId="0" xfId="54" applyFont="1">
      <alignment/>
      <protection/>
    </xf>
    <xf numFmtId="168" fontId="12" fillId="33" borderId="0" xfId="54" applyNumberFormat="1" applyFont="1" applyFill="1" applyAlignment="1">
      <alignment horizontal="left" vertical="center"/>
      <protection/>
    </xf>
    <xf numFmtId="0" fontId="2" fillId="33" borderId="0" xfId="0" applyFont="1" applyFill="1" applyAlignment="1">
      <alignment horizontal="left" vertical="center"/>
    </xf>
    <xf numFmtId="0" fontId="3" fillId="33" borderId="13" xfId="0" applyFont="1" applyFill="1" applyBorder="1" applyAlignment="1">
      <alignment horizontal="center" vertical="center" wrapText="1"/>
    </xf>
    <xf numFmtId="0" fontId="8" fillId="33" borderId="14" xfId="56" applyFont="1" applyFill="1" applyBorder="1" applyAlignment="1">
      <alignment vertical="center"/>
      <protection/>
    </xf>
    <xf numFmtId="0" fontId="8" fillId="34" borderId="0" xfId="56" applyFont="1" applyFill="1" applyAlignment="1">
      <alignment vertical="center"/>
      <protection/>
    </xf>
    <xf numFmtId="49" fontId="3" fillId="33" borderId="0" xfId="55" applyNumberFormat="1" applyFont="1" applyFill="1" applyAlignment="1">
      <alignment horizontal="center" vertical="center"/>
      <protection/>
    </xf>
    <xf numFmtId="0" fontId="7" fillId="33" borderId="0" xfId="56" applyFont="1" applyFill="1" applyAlignment="1">
      <alignment vertical="center"/>
      <protection/>
    </xf>
    <xf numFmtId="0" fontId="3" fillId="33" borderId="20" xfId="55" applyFont="1" applyFill="1" applyBorder="1" applyAlignment="1">
      <alignment vertical="center"/>
      <protection/>
    </xf>
    <xf numFmtId="3" fontId="3" fillId="33" borderId="31" xfId="55" applyNumberFormat="1" applyFont="1" applyFill="1" applyBorder="1" applyAlignment="1">
      <alignment vertical="center"/>
      <protection/>
    </xf>
    <xf numFmtId="0" fontId="3" fillId="33" borderId="22" xfId="55" applyFont="1" applyFill="1" applyBorder="1" applyAlignment="1">
      <alignment vertical="center"/>
      <protection/>
    </xf>
    <xf numFmtId="3" fontId="3" fillId="33" borderId="13" xfId="55" applyNumberFormat="1" applyFont="1" applyFill="1" applyBorder="1" applyAlignment="1">
      <alignment vertical="center"/>
      <protection/>
    </xf>
    <xf numFmtId="3" fontId="3" fillId="33" borderId="22" xfId="55" applyNumberFormat="1" applyFont="1" applyFill="1" applyBorder="1" applyAlignment="1">
      <alignment vertical="center"/>
      <protection/>
    </xf>
    <xf numFmtId="3" fontId="3" fillId="30" borderId="86" xfId="55" applyNumberFormat="1" applyFont="1" applyFill="1" applyBorder="1" applyAlignment="1" applyProtection="1">
      <alignment vertical="center"/>
      <protection locked="0"/>
    </xf>
    <xf numFmtId="3" fontId="3" fillId="30" borderId="87" xfId="55" applyNumberFormat="1" applyFont="1" applyFill="1" applyBorder="1" applyAlignment="1" applyProtection="1">
      <alignment vertical="center"/>
      <protection locked="0"/>
    </xf>
    <xf numFmtId="3" fontId="3" fillId="30" borderId="88" xfId="55" applyNumberFormat="1" applyFont="1" applyFill="1" applyBorder="1" applyAlignment="1" applyProtection="1">
      <alignment vertical="center"/>
      <protection locked="0"/>
    </xf>
    <xf numFmtId="0" fontId="3" fillId="33" borderId="0" xfId="55" applyFont="1" applyFill="1" applyAlignment="1">
      <alignment vertical="center"/>
      <protection/>
    </xf>
    <xf numFmtId="0" fontId="7" fillId="33" borderId="0" xfId="55" applyFont="1" applyFill="1" applyAlignment="1">
      <alignment vertical="center"/>
      <protection/>
    </xf>
    <xf numFmtId="0" fontId="2" fillId="33" borderId="17" xfId="55" applyFont="1" applyFill="1" applyBorder="1" applyAlignment="1">
      <alignment vertical="center"/>
      <protection/>
    </xf>
    <xf numFmtId="0" fontId="2" fillId="33" borderId="0" xfId="56" applyFont="1" applyFill="1">
      <alignment/>
      <protection/>
    </xf>
    <xf numFmtId="0" fontId="2" fillId="33" borderId="10" xfId="56" applyFont="1" applyFill="1" applyBorder="1">
      <alignment/>
      <protection/>
    </xf>
    <xf numFmtId="0" fontId="2" fillId="34" borderId="0" xfId="56" applyFont="1" applyFill="1">
      <alignment/>
      <protection/>
    </xf>
    <xf numFmtId="0" fontId="3" fillId="33" borderId="89" xfId="55" applyFont="1" applyFill="1" applyBorder="1" applyAlignment="1">
      <alignment vertical="center"/>
      <protection/>
    </xf>
    <xf numFmtId="0" fontId="3" fillId="33" borderId="14" xfId="56" applyFont="1" applyFill="1" applyBorder="1">
      <alignment/>
      <protection/>
    </xf>
    <xf numFmtId="0" fontId="2" fillId="33" borderId="14" xfId="56" applyFont="1" applyFill="1" applyBorder="1">
      <alignment/>
      <protection/>
    </xf>
    <xf numFmtId="0" fontId="7" fillId="33" borderId="0" xfId="56" applyFont="1" applyFill="1">
      <alignment/>
      <protection/>
    </xf>
    <xf numFmtId="0" fontId="2" fillId="33" borderId="0" xfId="56" applyFont="1" applyFill="1" applyAlignment="1">
      <alignment horizontal="left" vertical="center" wrapText="1"/>
      <protection/>
    </xf>
    <xf numFmtId="44" fontId="2" fillId="33" borderId="0" xfId="48" applyFont="1" applyFill="1" applyAlignment="1" applyProtection="1">
      <alignment vertical="center" wrapText="1"/>
      <protection locked="0"/>
    </xf>
    <xf numFmtId="0" fontId="3" fillId="33" borderId="36" xfId="56" applyFont="1" applyFill="1" applyBorder="1">
      <alignment/>
      <protection/>
    </xf>
    <xf numFmtId="0" fontId="3" fillId="33" borderId="11" xfId="56" applyFont="1" applyFill="1" applyBorder="1">
      <alignment/>
      <protection/>
    </xf>
    <xf numFmtId="0" fontId="7" fillId="33" borderId="11" xfId="56" applyFont="1" applyFill="1" applyBorder="1">
      <alignment/>
      <protection/>
    </xf>
    <xf numFmtId="0" fontId="3" fillId="33" borderId="12" xfId="56" applyFont="1" applyFill="1" applyBorder="1">
      <alignment/>
      <protection/>
    </xf>
    <xf numFmtId="0" fontId="7" fillId="34" borderId="0" xfId="56" applyFont="1" applyFill="1">
      <alignment/>
      <protection/>
    </xf>
    <xf numFmtId="166" fontId="3" fillId="33" borderId="90" xfId="55" applyNumberFormat="1" applyFont="1" applyFill="1" applyBorder="1" applyAlignment="1" applyProtection="1">
      <alignment horizontal="left" vertical="center"/>
      <protection locked="0"/>
    </xf>
    <xf numFmtId="3" fontId="3" fillId="33" borderId="25" xfId="55" applyNumberFormat="1" applyFont="1" applyFill="1" applyBorder="1" applyAlignment="1">
      <alignment vertical="center"/>
      <protection/>
    </xf>
    <xf numFmtId="3" fontId="3" fillId="33" borderId="53" xfId="55" applyNumberFormat="1" applyFont="1" applyFill="1" applyBorder="1" applyAlignment="1">
      <alignment vertical="center"/>
      <protection/>
    </xf>
    <xf numFmtId="3" fontId="2" fillId="33" borderId="18" xfId="55" applyNumberFormat="1" applyFont="1" applyFill="1" applyBorder="1" applyAlignment="1">
      <alignment vertical="center"/>
      <protection/>
    </xf>
    <xf numFmtId="3" fontId="2" fillId="33" borderId="91" xfId="55" applyNumberFormat="1" applyFont="1" applyFill="1" applyBorder="1" applyAlignment="1">
      <alignment vertical="center"/>
      <protection/>
    </xf>
    <xf numFmtId="3" fontId="2" fillId="33" borderId="19" xfId="55" applyNumberFormat="1" applyFont="1" applyFill="1" applyBorder="1" applyAlignment="1">
      <alignment vertical="center"/>
      <protection/>
    </xf>
    <xf numFmtId="3" fontId="3" fillId="33" borderId="90" xfId="55" applyNumberFormat="1" applyFont="1" applyFill="1" applyBorder="1" applyAlignment="1">
      <alignment vertical="center"/>
      <protection/>
    </xf>
    <xf numFmtId="166" fontId="3" fillId="33" borderId="92" xfId="0" applyNumberFormat="1" applyFont="1" applyFill="1" applyBorder="1" applyAlignment="1" applyProtection="1">
      <alignment horizontal="right" vertical="center" wrapText="1"/>
      <protection locked="0"/>
    </xf>
    <xf numFmtId="0" fontId="3" fillId="33" borderId="0" xfId="54" applyFont="1" applyFill="1" applyBorder="1">
      <alignment/>
      <protection/>
    </xf>
    <xf numFmtId="0" fontId="8" fillId="33" borderId="0" xfId="56" applyFont="1" applyFill="1" applyBorder="1" applyAlignment="1">
      <alignment vertical="center"/>
      <protection/>
    </xf>
    <xf numFmtId="0" fontId="3" fillId="33" borderId="0" xfId="56" applyFont="1" applyFill="1" applyBorder="1" applyAlignment="1">
      <alignment vertical="center"/>
      <protection/>
    </xf>
    <xf numFmtId="3" fontId="2" fillId="33" borderId="26" xfId="55" applyNumberFormat="1" applyFont="1" applyFill="1" applyBorder="1" applyAlignment="1">
      <alignment vertical="center"/>
      <protection/>
    </xf>
    <xf numFmtId="0" fontId="10" fillId="33" borderId="0" xfId="55" applyFont="1" applyFill="1" applyAlignment="1">
      <alignment horizontal="center" vertical="center" wrapText="1"/>
      <protection/>
    </xf>
    <xf numFmtId="0" fontId="10" fillId="33" borderId="0" xfId="55" applyFont="1" applyFill="1" applyAlignment="1" quotePrefix="1">
      <alignment horizontal="center" vertical="center" wrapText="1"/>
      <protection/>
    </xf>
    <xf numFmtId="0" fontId="28" fillId="33" borderId="0" xfId="55" applyFont="1" applyFill="1" applyAlignment="1" quotePrefix="1">
      <alignment horizontal="center" vertical="center" wrapText="1"/>
      <protection/>
    </xf>
    <xf numFmtId="0" fontId="2" fillId="33" borderId="53" xfId="55" applyFont="1" applyFill="1" applyBorder="1" applyAlignment="1">
      <alignment horizontal="center" vertical="center" wrapText="1"/>
      <protection/>
    </xf>
    <xf numFmtId="0" fontId="2" fillId="33" borderId="25" xfId="55" applyFont="1" applyFill="1" applyBorder="1" applyAlignment="1">
      <alignment horizontal="center" vertical="center" wrapText="1"/>
      <protection/>
    </xf>
    <xf numFmtId="0" fontId="2" fillId="33" borderId="24" xfId="55" applyFont="1" applyFill="1" applyBorder="1" applyAlignment="1">
      <alignment horizontal="center" vertical="center" wrapText="1"/>
      <protection/>
    </xf>
    <xf numFmtId="0" fontId="2" fillId="33" borderId="0" xfId="55" applyFont="1" applyFill="1" applyAlignment="1">
      <alignment vertical="center" wrapText="1"/>
      <protection/>
    </xf>
    <xf numFmtId="0" fontId="3" fillId="33" borderId="35" xfId="56" applyFont="1" applyFill="1" applyBorder="1" applyAlignment="1">
      <alignment vertical="center"/>
      <protection/>
    </xf>
    <xf numFmtId="0" fontId="3" fillId="33" borderId="93" xfId="0" applyNumberFormat="1" applyFont="1" applyFill="1" applyBorder="1" applyAlignment="1">
      <alignment horizontal="center" vertical="center" wrapText="1"/>
    </xf>
    <xf numFmtId="0" fontId="3" fillId="33" borderId="86" xfId="0" applyNumberFormat="1" applyFont="1" applyFill="1" applyBorder="1" applyAlignment="1">
      <alignment horizontal="center" vertical="center" wrapText="1"/>
    </xf>
    <xf numFmtId="0" fontId="3" fillId="33" borderId="87" xfId="0" applyNumberFormat="1" applyFont="1" applyFill="1" applyBorder="1" applyAlignment="1">
      <alignment horizontal="center" vertical="center" wrapText="1"/>
    </xf>
    <xf numFmtId="0" fontId="3" fillId="33" borderId="85" xfId="0" applyNumberFormat="1" applyFont="1" applyFill="1" applyBorder="1" applyAlignment="1">
      <alignment horizontal="center" vertical="center" wrapText="1"/>
    </xf>
    <xf numFmtId="0" fontId="3" fillId="33" borderId="77" xfId="0" applyNumberFormat="1" applyFont="1" applyFill="1" applyBorder="1" applyAlignment="1">
      <alignment horizontal="center" vertical="center" wrapText="1"/>
    </xf>
    <xf numFmtId="0" fontId="3" fillId="33" borderId="64" xfId="0" applyNumberFormat="1" applyFont="1" applyFill="1" applyBorder="1" applyAlignment="1">
      <alignment horizontal="center" vertical="center" wrapText="1"/>
    </xf>
    <xf numFmtId="0" fontId="3" fillId="33" borderId="43" xfId="0" applyNumberFormat="1" applyFont="1" applyFill="1" applyBorder="1" applyAlignment="1">
      <alignment horizontal="center" vertical="center" wrapText="1"/>
    </xf>
    <xf numFmtId="0" fontId="3" fillId="33" borderId="40" xfId="0" applyNumberFormat="1" applyFont="1" applyFill="1" applyBorder="1" applyAlignment="1">
      <alignment horizontal="center" vertical="center" wrapText="1"/>
    </xf>
    <xf numFmtId="0" fontId="3" fillId="33" borderId="44" xfId="0" applyNumberFormat="1" applyFont="1" applyFill="1" applyBorder="1" applyAlignment="1">
      <alignment horizontal="center" vertical="center" wrapText="1"/>
    </xf>
    <xf numFmtId="0" fontId="3" fillId="33" borderId="86" xfId="0" applyNumberFormat="1" applyFont="1" applyFill="1" applyBorder="1" applyAlignment="1">
      <alignment horizontal="center" vertical="center" wrapText="1"/>
    </xf>
    <xf numFmtId="0" fontId="3" fillId="33" borderId="77" xfId="0" applyNumberFormat="1" applyFont="1" applyFill="1" applyBorder="1" applyAlignment="1">
      <alignment horizontal="center" vertical="center" wrapText="1"/>
    </xf>
    <xf numFmtId="0" fontId="3" fillId="33" borderId="64" xfId="0" applyNumberFormat="1" applyFont="1" applyFill="1" applyBorder="1" applyAlignment="1">
      <alignment horizontal="center" vertical="center" wrapText="1"/>
    </xf>
    <xf numFmtId="166" fontId="3" fillId="33" borderId="0" xfId="55" applyNumberFormat="1" applyFont="1" applyFill="1" applyBorder="1" applyAlignment="1" applyProtection="1">
      <alignment vertical="center" wrapText="1"/>
      <protection/>
    </xf>
    <xf numFmtId="0" fontId="56" fillId="33" borderId="34" xfId="0" applyFont="1" applyFill="1" applyBorder="1" applyAlignment="1">
      <alignment/>
    </xf>
    <xf numFmtId="0" fontId="11" fillId="33" borderId="0" xfId="0" applyFont="1" applyFill="1" applyBorder="1" applyAlignment="1" applyProtection="1">
      <alignment vertical="top"/>
      <protection/>
    </xf>
    <xf numFmtId="164" fontId="76" fillId="33" borderId="0" xfId="0" applyNumberFormat="1" applyFont="1" applyFill="1" applyBorder="1" applyAlignment="1">
      <alignment/>
    </xf>
    <xf numFmtId="0" fontId="76" fillId="33" borderId="0" xfId="56" applyFont="1" applyFill="1">
      <alignment/>
      <protection/>
    </xf>
    <xf numFmtId="10" fontId="76" fillId="33" borderId="0" xfId="58" applyNumberFormat="1" applyFont="1" applyFill="1" applyBorder="1" applyAlignment="1">
      <alignment vertical="center"/>
    </xf>
    <xf numFmtId="164" fontId="76" fillId="33" borderId="0" xfId="0" applyNumberFormat="1" applyFont="1" applyFill="1" applyBorder="1" applyAlignment="1">
      <alignment horizontal="left" vertical="center"/>
    </xf>
    <xf numFmtId="0" fontId="76" fillId="33" borderId="34" xfId="0" applyFont="1" applyFill="1" applyBorder="1" applyAlignment="1" applyProtection="1">
      <alignment/>
      <protection/>
    </xf>
    <xf numFmtId="0" fontId="76" fillId="33" borderId="0" xfId="0" applyFont="1" applyFill="1" applyBorder="1" applyAlignment="1" applyProtection="1">
      <alignment/>
      <protection/>
    </xf>
    <xf numFmtId="9" fontId="76" fillId="33" borderId="0" xfId="58" applyFont="1" applyFill="1" applyBorder="1" applyAlignment="1" applyProtection="1">
      <alignment/>
      <protection/>
    </xf>
    <xf numFmtId="0" fontId="76" fillId="33" borderId="0" xfId="54" applyFont="1" applyFill="1" applyBorder="1" applyProtection="1">
      <alignment/>
      <protection/>
    </xf>
    <xf numFmtId="0" fontId="76" fillId="33" borderId="0" xfId="55" applyFont="1" applyFill="1" applyBorder="1" applyAlignment="1" applyProtection="1">
      <alignment horizontal="center" vertical="top" wrapText="1"/>
      <protection/>
    </xf>
    <xf numFmtId="0" fontId="76" fillId="33" borderId="11" xfId="55" applyFont="1" applyFill="1" applyBorder="1" applyAlignment="1" applyProtection="1">
      <alignment vertical="center"/>
      <protection/>
    </xf>
    <xf numFmtId="0" fontId="76" fillId="33" borderId="11" xfId="55" applyFont="1" applyFill="1" applyBorder="1" applyAlignment="1" applyProtection="1">
      <alignment horizontal="center" vertical="center" wrapText="1"/>
      <protection/>
    </xf>
    <xf numFmtId="0" fontId="76" fillId="33" borderId="0" xfId="55" applyNumberFormat="1" applyFont="1" applyFill="1" applyAlignment="1">
      <alignment horizontal="center" vertical="center" wrapText="1"/>
      <protection/>
    </xf>
    <xf numFmtId="0" fontId="76" fillId="33" borderId="0" xfId="55" applyFont="1" applyFill="1" applyAlignment="1">
      <alignment vertical="center"/>
      <protection/>
    </xf>
    <xf numFmtId="0" fontId="3" fillId="33" borderId="0" xfId="56" applyFont="1" applyFill="1" applyAlignment="1">
      <alignment horizontal="left"/>
      <protection/>
    </xf>
    <xf numFmtId="0" fontId="76" fillId="33" borderId="11" xfId="55" applyFont="1" applyFill="1" applyBorder="1" applyAlignment="1" applyProtection="1" quotePrefix="1">
      <alignment horizontal="center" vertical="center" wrapText="1"/>
      <protection/>
    </xf>
    <xf numFmtId="0" fontId="54" fillId="33" borderId="0" xfId="0" applyFont="1" applyFill="1" applyBorder="1" applyAlignment="1" quotePrefix="1">
      <alignment horizontal="left" vertical="top" wrapText="1"/>
    </xf>
    <xf numFmtId="0" fontId="54" fillId="33" borderId="0" xfId="0" applyFont="1" applyFill="1" applyBorder="1" applyAlignment="1" quotePrefix="1">
      <alignment horizontal="left" wrapText="1"/>
    </xf>
    <xf numFmtId="0" fontId="72" fillId="36" borderId="0" xfId="0" applyFont="1" applyFill="1" applyBorder="1" applyAlignment="1" applyProtection="1">
      <alignment horizontal="left" vertical="center"/>
      <protection/>
    </xf>
    <xf numFmtId="49" fontId="3" fillId="33" borderId="0" xfId="0" applyNumberFormat="1" applyFont="1" applyFill="1" applyBorder="1" applyAlignment="1" quotePrefix="1">
      <alignment horizontal="left" wrapText="1"/>
    </xf>
    <xf numFmtId="0" fontId="77" fillId="36" borderId="94" xfId="0" applyFont="1" applyFill="1" applyBorder="1" applyAlignment="1" applyProtection="1">
      <alignment horizontal="center" vertical="center" wrapText="1"/>
      <protection/>
    </xf>
    <xf numFmtId="0" fontId="77" fillId="36" borderId="95" xfId="0" applyFont="1" applyFill="1" applyBorder="1" applyAlignment="1" applyProtection="1">
      <alignment horizontal="center" vertical="center" wrapText="1"/>
      <protection/>
    </xf>
    <xf numFmtId="0" fontId="77" fillId="36" borderId="96" xfId="0" applyFont="1" applyFill="1" applyBorder="1" applyAlignment="1" applyProtection="1">
      <alignment horizontal="center" vertical="center" wrapText="1"/>
      <protection/>
    </xf>
    <xf numFmtId="0" fontId="54" fillId="33" borderId="0" xfId="0" applyFont="1" applyFill="1" applyAlignment="1">
      <alignment horizontal="left" vertical="center" wrapText="1"/>
    </xf>
    <xf numFmtId="0" fontId="54" fillId="33" borderId="0" xfId="0" applyFont="1" applyFill="1" applyAlignment="1" quotePrefix="1">
      <alignment horizontal="left" wrapText="1"/>
    </xf>
    <xf numFmtId="0" fontId="77" fillId="36" borderId="0" xfId="0" applyFont="1" applyFill="1" applyBorder="1" applyAlignment="1" applyProtection="1">
      <alignment horizontal="center" vertical="center" wrapText="1"/>
      <protection/>
    </xf>
    <xf numFmtId="0" fontId="3" fillId="33" borderId="0" xfId="0" applyFont="1" applyFill="1" applyBorder="1" applyAlignment="1" quotePrefix="1">
      <alignment horizontal="left" wrapText="1"/>
    </xf>
    <xf numFmtId="49" fontId="54" fillId="33" borderId="0" xfId="0" applyNumberFormat="1" applyFont="1" applyFill="1" applyAlignment="1">
      <alignment horizontal="left" wrapText="1"/>
    </xf>
    <xf numFmtId="49" fontId="3" fillId="33" borderId="0" xfId="0" applyNumberFormat="1" applyFont="1" applyFill="1" applyBorder="1" applyAlignment="1" applyProtection="1">
      <alignment horizontal="left" vertical="center" wrapText="1" indent="2"/>
      <protection/>
    </xf>
    <xf numFmtId="49" fontId="3" fillId="33" borderId="0" xfId="0" applyNumberFormat="1" applyFont="1" applyFill="1" applyBorder="1" applyAlignment="1" applyProtection="1">
      <alignment horizontal="left" vertical="center" wrapText="1"/>
      <protection/>
    </xf>
    <xf numFmtId="49" fontId="54" fillId="33" borderId="0" xfId="0" applyNumberFormat="1" applyFont="1" applyFill="1" applyBorder="1" applyAlignment="1" quotePrefix="1">
      <alignment horizontal="left" wrapText="1"/>
    </xf>
    <xf numFmtId="49" fontId="3" fillId="33" borderId="0" xfId="0" applyNumberFormat="1" applyFont="1" applyFill="1" applyBorder="1" applyAlignment="1">
      <alignment horizontal="left" wrapText="1"/>
    </xf>
    <xf numFmtId="49" fontId="71" fillId="33" borderId="0" xfId="0" applyNumberFormat="1" applyFont="1" applyFill="1" applyBorder="1" applyAlignment="1">
      <alignment horizontal="left" wrapText="1"/>
    </xf>
    <xf numFmtId="49" fontId="54" fillId="33" borderId="0" xfId="0" applyNumberFormat="1" applyFont="1" applyFill="1" applyBorder="1" applyAlignment="1">
      <alignment horizontal="left" wrapText="1"/>
    </xf>
    <xf numFmtId="167" fontId="3" fillId="30" borderId="13" xfId="0" applyNumberFormat="1" applyFont="1" applyFill="1" applyBorder="1" applyAlignment="1" applyProtection="1">
      <alignment horizontal="left" vertical="center" indent="1"/>
      <protection locked="0"/>
    </xf>
    <xf numFmtId="0" fontId="3" fillId="30" borderId="48" xfId="0" applyFont="1" applyFill="1" applyBorder="1" applyAlignment="1" applyProtection="1">
      <alignment horizontal="left" vertical="center" indent="1"/>
      <protection locked="0"/>
    </xf>
    <xf numFmtId="0" fontId="3" fillId="30" borderId="51" xfId="0" applyFont="1" applyFill="1" applyBorder="1" applyAlignment="1" applyProtection="1">
      <alignment horizontal="left" vertical="center" indent="1"/>
      <protection locked="0"/>
    </xf>
    <xf numFmtId="0" fontId="3" fillId="30" borderId="56" xfId="0" applyFont="1" applyFill="1" applyBorder="1" applyAlignment="1" applyProtection="1">
      <alignment horizontal="left" vertical="center" indent="1"/>
      <protection locked="0"/>
    </xf>
    <xf numFmtId="0" fontId="3" fillId="30" borderId="13" xfId="0" applyFont="1" applyFill="1" applyBorder="1" applyAlignment="1" applyProtection="1">
      <alignment horizontal="left" vertical="center" indent="1"/>
      <protection locked="0"/>
    </xf>
    <xf numFmtId="14" fontId="3" fillId="30" borderId="48" xfId="0" applyNumberFormat="1" applyFont="1" applyFill="1" applyBorder="1" applyAlignment="1" applyProtection="1">
      <alignment horizontal="left" vertical="center" indent="1"/>
      <protection locked="0"/>
    </xf>
    <xf numFmtId="14" fontId="3" fillId="30" borderId="51" xfId="0" applyNumberFormat="1" applyFont="1" applyFill="1" applyBorder="1" applyAlignment="1" applyProtection="1">
      <alignment horizontal="left" vertical="center" indent="1"/>
      <protection locked="0"/>
    </xf>
    <xf numFmtId="0" fontId="2" fillId="33" borderId="61" xfId="0" applyFont="1" applyFill="1" applyBorder="1" applyAlignment="1">
      <alignment horizontal="center" vertical="center" wrapText="1"/>
    </xf>
    <xf numFmtId="0" fontId="2" fillId="33" borderId="62" xfId="0" applyFont="1" applyFill="1" applyBorder="1" applyAlignment="1">
      <alignment horizontal="center" vertical="center" wrapText="1"/>
    </xf>
    <xf numFmtId="0" fontId="2" fillId="33" borderId="43" xfId="0" applyFont="1" applyFill="1" applyBorder="1" applyAlignment="1">
      <alignment horizontal="left" vertical="center" wrapText="1"/>
    </xf>
    <xf numFmtId="0" fontId="2" fillId="33" borderId="44" xfId="0" applyFont="1" applyFill="1" applyBorder="1" applyAlignment="1">
      <alignment horizontal="left" vertical="center" wrapText="1"/>
    </xf>
    <xf numFmtId="0" fontId="3" fillId="33" borderId="97" xfId="0" applyFont="1" applyFill="1" applyBorder="1" applyAlignment="1">
      <alignment horizontal="center" vertical="center" wrapText="1"/>
    </xf>
    <xf numFmtId="0" fontId="3" fillId="33" borderId="98" xfId="0" applyFont="1" applyFill="1" applyBorder="1" applyAlignment="1">
      <alignment horizontal="center" vertical="center" wrapText="1"/>
    </xf>
    <xf numFmtId="0" fontId="3" fillId="33" borderId="99" xfId="0" applyFont="1" applyFill="1" applyBorder="1" applyAlignment="1">
      <alignment horizontal="center" vertical="center" wrapText="1"/>
    </xf>
    <xf numFmtId="164" fontId="2" fillId="33" borderId="15" xfId="0" applyNumberFormat="1" applyFont="1" applyFill="1" applyBorder="1" applyAlignment="1">
      <alignment horizontal="center" vertical="center" wrapText="1"/>
    </xf>
    <xf numFmtId="164" fontId="2" fillId="33" borderId="100" xfId="0" applyNumberFormat="1" applyFont="1" applyFill="1" applyBorder="1" applyAlignment="1">
      <alignment horizontal="center" vertical="center" wrapText="1"/>
    </xf>
    <xf numFmtId="0" fontId="3" fillId="33" borderId="41" xfId="0" applyFont="1" applyFill="1" applyBorder="1" applyAlignment="1">
      <alignment horizontal="left" wrapText="1"/>
    </xf>
    <xf numFmtId="0" fontId="3" fillId="33" borderId="42" xfId="0" applyFont="1" applyFill="1" applyBorder="1" applyAlignment="1">
      <alignment horizontal="left" wrapText="1"/>
    </xf>
    <xf numFmtId="0" fontId="3" fillId="33" borderId="97" xfId="0" applyFont="1" applyFill="1" applyBorder="1" applyAlignment="1" applyProtection="1">
      <alignment horizontal="center" vertical="center" wrapText="1"/>
      <protection/>
    </xf>
    <xf numFmtId="0" fontId="3" fillId="33" borderId="98" xfId="0" applyFont="1" applyFill="1" applyBorder="1" applyAlignment="1" applyProtection="1">
      <alignment horizontal="center" vertical="center" wrapText="1"/>
      <protection/>
    </xf>
    <xf numFmtId="0" fontId="3" fillId="33" borderId="99" xfId="0" applyFont="1" applyFill="1" applyBorder="1" applyAlignment="1" applyProtection="1">
      <alignment horizontal="center" vertical="center" wrapText="1"/>
      <protection/>
    </xf>
    <xf numFmtId="0" fontId="3" fillId="33" borderId="101" xfId="0" applyFont="1" applyFill="1" applyBorder="1" applyAlignment="1">
      <alignment horizontal="center" vertical="center" wrapText="1"/>
    </xf>
    <xf numFmtId="0" fontId="3" fillId="33" borderId="102" xfId="0" applyFont="1" applyFill="1" applyBorder="1" applyAlignment="1">
      <alignment horizontal="center" vertical="center" wrapText="1"/>
    </xf>
    <xf numFmtId="0" fontId="3" fillId="33" borderId="103"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3" fillId="33" borderId="86" xfId="0" applyNumberFormat="1" applyFont="1" applyFill="1" applyBorder="1" applyAlignment="1">
      <alignment horizontal="center" vertical="center" wrapText="1"/>
    </xf>
    <xf numFmtId="0" fontId="3" fillId="33" borderId="77" xfId="0" applyNumberFormat="1" applyFont="1" applyFill="1" applyBorder="1" applyAlignment="1">
      <alignment horizontal="center" vertical="center" wrapText="1"/>
    </xf>
    <xf numFmtId="0" fontId="5" fillId="33" borderId="43" xfId="0" applyFont="1" applyFill="1" applyBorder="1" applyAlignment="1">
      <alignment horizontal="left" wrapText="1"/>
    </xf>
    <xf numFmtId="0" fontId="5" fillId="33" borderId="44" xfId="0" applyFont="1" applyFill="1" applyBorder="1" applyAlignment="1">
      <alignment horizontal="left" wrapText="1"/>
    </xf>
    <xf numFmtId="0" fontId="2" fillId="33" borderId="15" xfId="0" applyFont="1" applyFill="1" applyBorder="1" applyAlignment="1">
      <alignment horizontal="center" vertical="center" wrapText="1"/>
    </xf>
    <xf numFmtId="0" fontId="2" fillId="33" borderId="59"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93" xfId="0" applyFont="1" applyFill="1" applyBorder="1" applyAlignment="1">
      <alignment horizontal="center" vertical="center" wrapText="1"/>
    </xf>
    <xf numFmtId="0" fontId="2" fillId="33" borderId="104" xfId="0" applyFont="1" applyFill="1" applyBorder="1" applyAlignment="1">
      <alignment horizontal="center" vertical="center" wrapText="1"/>
    </xf>
    <xf numFmtId="164" fontId="2" fillId="33" borderId="59" xfId="0" applyNumberFormat="1" applyFont="1" applyFill="1" applyBorder="1" applyAlignment="1">
      <alignment horizontal="center" vertical="center" wrapText="1"/>
    </xf>
    <xf numFmtId="0" fontId="3" fillId="33" borderId="105" xfId="0" applyNumberFormat="1" applyFont="1" applyFill="1" applyBorder="1" applyAlignment="1">
      <alignment horizontal="center" vertical="center" wrapText="1"/>
    </xf>
    <xf numFmtId="0" fontId="3" fillId="33" borderId="78" xfId="0" applyNumberFormat="1" applyFont="1" applyFill="1" applyBorder="1" applyAlignment="1">
      <alignment horizontal="center" vertical="center" wrapText="1"/>
    </xf>
    <xf numFmtId="0" fontId="3" fillId="33" borderId="43" xfId="0" applyFont="1" applyFill="1" applyBorder="1" applyAlignment="1">
      <alignment horizontal="left" vertical="center" wrapText="1"/>
    </xf>
    <xf numFmtId="0" fontId="3" fillId="33" borderId="44" xfId="0" applyFont="1" applyFill="1" applyBorder="1" applyAlignment="1">
      <alignment horizontal="left" vertical="center" wrapText="1"/>
    </xf>
    <xf numFmtId="164" fontId="2" fillId="33" borderId="15" xfId="0" applyNumberFormat="1" applyFont="1" applyFill="1" applyBorder="1" applyAlignment="1">
      <alignment horizontal="center"/>
    </xf>
    <xf numFmtId="164" fontId="2" fillId="33" borderId="100" xfId="0" applyNumberFormat="1" applyFont="1" applyFill="1" applyBorder="1" applyAlignment="1">
      <alignment horizontal="center"/>
    </xf>
    <xf numFmtId="164" fontId="2" fillId="33" borderId="59" xfId="0" applyNumberFormat="1" applyFont="1" applyFill="1" applyBorder="1" applyAlignment="1">
      <alignment horizontal="center"/>
    </xf>
    <xf numFmtId="0" fontId="3" fillId="33" borderId="106" xfId="0" applyNumberFormat="1" applyFont="1" applyFill="1" applyBorder="1" applyAlignment="1">
      <alignment horizontal="center" vertical="center" wrapText="1"/>
    </xf>
    <xf numFmtId="0" fontId="3" fillId="33" borderId="104" xfId="0" applyNumberFormat="1" applyFont="1" applyFill="1" applyBorder="1" applyAlignment="1">
      <alignment horizontal="center" vertical="center" wrapText="1"/>
    </xf>
    <xf numFmtId="0" fontId="3" fillId="33" borderId="64" xfId="0" applyNumberFormat="1" applyFont="1" applyFill="1" applyBorder="1" applyAlignment="1">
      <alignment horizontal="center" vertical="center" wrapText="1"/>
    </xf>
    <xf numFmtId="0" fontId="3" fillId="33" borderId="107" xfId="0" applyNumberFormat="1" applyFont="1" applyFill="1" applyBorder="1" applyAlignment="1">
      <alignment horizontal="center" vertical="center" wrapText="1"/>
    </xf>
    <xf numFmtId="166" fontId="2" fillId="33" borderId="15" xfId="0" applyNumberFormat="1" applyFont="1" applyFill="1" applyBorder="1" applyAlignment="1">
      <alignment horizontal="center" vertical="center" wrapText="1"/>
    </xf>
    <xf numFmtId="166" fontId="2" fillId="33" borderId="100" xfId="0" applyNumberFormat="1" applyFont="1" applyFill="1" applyBorder="1" applyAlignment="1">
      <alignment horizontal="center" vertical="center" wrapText="1"/>
    </xf>
    <xf numFmtId="166" fontId="2" fillId="33" borderId="59" xfId="0" applyNumberFormat="1" applyFont="1" applyFill="1" applyBorder="1" applyAlignment="1">
      <alignment horizontal="center" vertical="center" wrapText="1"/>
    </xf>
    <xf numFmtId="0" fontId="2" fillId="33" borderId="69" xfId="0" applyFont="1" applyFill="1" applyBorder="1" applyAlignment="1">
      <alignment horizontal="left" wrapText="1"/>
    </xf>
    <xf numFmtId="0" fontId="2" fillId="33" borderId="73" xfId="0" applyFont="1" applyFill="1" applyBorder="1" applyAlignment="1">
      <alignment horizontal="left" wrapText="1"/>
    </xf>
    <xf numFmtId="10" fontId="2" fillId="33" borderId="10" xfId="0" applyNumberFormat="1" applyFont="1" applyFill="1" applyBorder="1" applyAlignment="1">
      <alignment horizontal="center" vertical="center" wrapText="1"/>
    </xf>
    <xf numFmtId="10" fontId="2" fillId="33" borderId="12" xfId="0" applyNumberFormat="1" applyFont="1" applyFill="1" applyBorder="1" applyAlignment="1">
      <alignment horizontal="center" vertical="center" wrapText="1"/>
    </xf>
    <xf numFmtId="0" fontId="2" fillId="33" borderId="15" xfId="0" applyFont="1" applyFill="1" applyBorder="1" applyAlignment="1" applyProtection="1">
      <alignment horizontal="center" vertical="center" wrapText="1"/>
      <protection/>
    </xf>
    <xf numFmtId="0" fontId="2" fillId="33" borderId="100" xfId="0" applyFont="1" applyFill="1" applyBorder="1" applyAlignment="1" applyProtection="1">
      <alignment horizontal="center" vertical="center" wrapText="1"/>
      <protection/>
    </xf>
    <xf numFmtId="0" fontId="2" fillId="33" borderId="59" xfId="0" applyFont="1" applyFill="1" applyBorder="1" applyAlignment="1" applyProtection="1">
      <alignment horizontal="center" vertical="center" wrapText="1"/>
      <protection/>
    </xf>
    <xf numFmtId="0" fontId="2" fillId="33" borderId="61" xfId="0" applyFont="1" applyFill="1" applyBorder="1" applyAlignment="1" applyProtection="1">
      <alignment horizontal="center" vertical="center" wrapText="1"/>
      <protection/>
    </xf>
    <xf numFmtId="0" fontId="2" fillId="33" borderId="45" xfId="0" applyFon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protection/>
    </xf>
    <xf numFmtId="0" fontId="2" fillId="33" borderId="35" xfId="0" applyFont="1" applyFill="1" applyBorder="1" applyAlignment="1" applyProtection="1">
      <alignment horizontal="center" vertical="center" wrapText="1"/>
      <protection/>
    </xf>
    <xf numFmtId="0" fontId="12" fillId="33" borderId="48" xfId="54" applyFont="1" applyFill="1" applyBorder="1" applyAlignment="1" applyProtection="1">
      <alignment horizontal="left" vertical="center"/>
      <protection/>
    </xf>
    <xf numFmtId="0" fontId="12" fillId="33" borderId="56" xfId="54" applyFont="1" applyFill="1" applyBorder="1" applyAlignment="1" applyProtection="1">
      <alignment horizontal="left" vertical="center"/>
      <protection/>
    </xf>
    <xf numFmtId="0" fontId="12" fillId="33" borderId="51" xfId="54" applyFont="1" applyFill="1" applyBorder="1" applyAlignment="1" applyProtection="1">
      <alignment horizontal="left" vertical="center"/>
      <protection/>
    </xf>
    <xf numFmtId="168" fontId="12" fillId="33" borderId="48" xfId="54" applyNumberFormat="1" applyFont="1" applyFill="1" applyBorder="1" applyAlignment="1" applyProtection="1">
      <alignment horizontal="left" vertical="center"/>
      <protection/>
    </xf>
    <xf numFmtId="168" fontId="12" fillId="33" borderId="56" xfId="54" applyNumberFormat="1" applyFont="1" applyFill="1" applyBorder="1" applyAlignment="1" applyProtection="1">
      <alignment horizontal="left" vertical="center"/>
      <protection/>
    </xf>
    <xf numFmtId="168" fontId="12" fillId="33" borderId="51" xfId="54" applyNumberFormat="1" applyFont="1" applyFill="1" applyBorder="1" applyAlignment="1" applyProtection="1">
      <alignment horizontal="left" vertical="center"/>
      <protection/>
    </xf>
    <xf numFmtId="0" fontId="8" fillId="33" borderId="48" xfId="54" applyFont="1" applyFill="1" applyBorder="1" applyAlignment="1" applyProtection="1">
      <alignment horizontal="left" vertical="center"/>
      <protection/>
    </xf>
    <xf numFmtId="0" fontId="8" fillId="33" borderId="51" xfId="54" applyFont="1" applyFill="1" applyBorder="1" applyAlignment="1" applyProtection="1">
      <alignment horizontal="left" vertical="center"/>
      <protection/>
    </xf>
    <xf numFmtId="0" fontId="8" fillId="33" borderId="13" xfId="54" applyFont="1" applyFill="1" applyBorder="1" applyAlignment="1" applyProtection="1">
      <alignment horizontal="left" vertical="center" indent="1"/>
      <protection/>
    </xf>
    <xf numFmtId="0" fontId="12" fillId="33" borderId="13" xfId="54" applyFont="1" applyFill="1" applyBorder="1" applyAlignment="1" applyProtection="1">
      <alignment horizontal="left" vertical="center"/>
      <protection/>
    </xf>
    <xf numFmtId="168" fontId="12" fillId="33" borderId="13" xfId="54" applyNumberFormat="1" applyFont="1" applyFill="1" applyBorder="1" applyAlignment="1" applyProtection="1">
      <alignment horizontal="left" vertical="center"/>
      <protection/>
    </xf>
    <xf numFmtId="0" fontId="2" fillId="33" borderId="20" xfId="55" applyFont="1" applyFill="1" applyBorder="1" applyAlignment="1" applyProtection="1">
      <alignment horizontal="center" vertical="center" wrapText="1"/>
      <protection/>
    </xf>
    <xf numFmtId="0" fontId="2" fillId="33" borderId="53" xfId="55" applyFont="1" applyFill="1" applyBorder="1" applyAlignment="1" applyProtection="1">
      <alignment horizontal="center" vertical="center" wrapText="1"/>
      <protection/>
    </xf>
    <xf numFmtId="0" fontId="77" fillId="36" borderId="0" xfId="55" applyFont="1" applyFill="1" applyBorder="1" applyAlignment="1" applyProtection="1">
      <alignment horizontal="center" vertical="center" wrapText="1"/>
      <protection/>
    </xf>
    <xf numFmtId="0" fontId="2" fillId="33" borderId="31" xfId="55" applyFont="1" applyFill="1" applyBorder="1" applyAlignment="1" applyProtection="1">
      <alignment horizontal="center" vertical="center" wrapText="1"/>
      <protection/>
    </xf>
    <xf numFmtId="0" fontId="2" fillId="33" borderId="25" xfId="55" applyFont="1" applyFill="1" applyBorder="1" applyAlignment="1" applyProtection="1">
      <alignment horizontal="center" vertical="center" wrapText="1"/>
      <protection/>
    </xf>
    <xf numFmtId="166" fontId="3" fillId="33" borderId="32" xfId="55" applyNumberFormat="1" applyFont="1" applyFill="1" applyBorder="1" applyAlignment="1" applyProtection="1">
      <alignment horizontal="left" vertical="center" indent="3"/>
      <protection locked="0"/>
    </xf>
    <xf numFmtId="166" fontId="3" fillId="33" borderId="33" xfId="55" applyNumberFormat="1" applyFont="1" applyFill="1" applyBorder="1" applyAlignment="1" applyProtection="1">
      <alignment horizontal="left" vertical="center" indent="3"/>
      <protection locked="0"/>
    </xf>
    <xf numFmtId="0" fontId="2" fillId="33" borderId="108" xfId="55" applyFont="1" applyFill="1" applyBorder="1" applyAlignment="1" applyProtection="1">
      <alignment horizontal="center" vertical="center" wrapText="1"/>
      <protection/>
    </xf>
    <xf numFmtId="0" fontId="2" fillId="33" borderId="107" xfId="55" applyFont="1" applyFill="1" applyBorder="1" applyAlignment="1" applyProtection="1">
      <alignment horizontal="center" vertical="center" wrapText="1"/>
      <protection/>
    </xf>
    <xf numFmtId="0" fontId="2" fillId="33" borderId="109" xfId="55" applyFont="1" applyFill="1" applyBorder="1" applyAlignment="1" applyProtection="1">
      <alignment horizontal="center" vertical="center" wrapText="1"/>
      <protection/>
    </xf>
    <xf numFmtId="0" fontId="2" fillId="33" borderId="110" xfId="55" applyFont="1" applyFill="1" applyBorder="1" applyAlignment="1" applyProtection="1">
      <alignment horizontal="center" vertical="center" wrapText="1"/>
      <protection/>
    </xf>
    <xf numFmtId="0" fontId="2" fillId="33" borderId="106" xfId="55" applyFont="1" applyFill="1" applyBorder="1" applyAlignment="1" applyProtection="1">
      <alignment horizontal="center" vertical="center" wrapText="1"/>
      <protection/>
    </xf>
    <xf numFmtId="0" fontId="2" fillId="33" borderId="111" xfId="55" applyFont="1" applyFill="1" applyBorder="1" applyAlignment="1" applyProtection="1">
      <alignment horizontal="center" vertical="center" wrapText="1"/>
      <protection/>
    </xf>
    <xf numFmtId="0" fontId="2" fillId="33" borderId="31" xfId="55" applyFont="1" applyFill="1" applyBorder="1" applyAlignment="1" applyProtection="1">
      <alignment horizontal="center" vertical="center"/>
      <protection/>
    </xf>
    <xf numFmtId="0" fontId="2" fillId="33" borderId="21" xfId="55" applyFont="1" applyFill="1" applyBorder="1" applyAlignment="1" applyProtection="1">
      <alignment horizontal="center" vertical="center"/>
      <protection/>
    </xf>
    <xf numFmtId="0" fontId="2" fillId="33" borderId="13" xfId="55" applyFont="1" applyFill="1" applyBorder="1" applyAlignment="1" applyProtection="1">
      <alignment horizontal="center" vertical="center"/>
      <protection/>
    </xf>
    <xf numFmtId="0" fontId="2" fillId="33" borderId="23" xfId="55" applyFont="1" applyFill="1" applyBorder="1" applyAlignment="1" applyProtection="1">
      <alignment horizontal="center" vertical="center"/>
      <protection/>
    </xf>
    <xf numFmtId="0" fontId="3" fillId="33" borderId="112" xfId="55" applyFont="1" applyFill="1" applyBorder="1" applyAlignment="1" applyProtection="1">
      <alignment horizontal="center"/>
      <protection/>
    </xf>
    <xf numFmtId="0" fontId="2" fillId="33" borderId="113" xfId="55" applyFont="1" applyFill="1" applyBorder="1" applyAlignment="1" applyProtection="1">
      <alignment horizontal="center" vertical="center" wrapText="1"/>
      <protection/>
    </xf>
    <xf numFmtId="0" fontId="2" fillId="33" borderId="114" xfId="55" applyFont="1" applyFill="1" applyBorder="1" applyAlignment="1" applyProtection="1">
      <alignment horizontal="center" vertical="center" wrapText="1"/>
      <protection/>
    </xf>
    <xf numFmtId="0" fontId="2" fillId="33" borderId="115" xfId="55" applyFont="1" applyFill="1" applyBorder="1" applyAlignment="1" applyProtection="1">
      <alignment horizontal="center" vertical="center" wrapText="1"/>
      <protection/>
    </xf>
    <xf numFmtId="0" fontId="2" fillId="33" borderId="21" xfId="55" applyFont="1" applyFill="1" applyBorder="1" applyAlignment="1" applyProtection="1">
      <alignment horizontal="center" vertical="center" wrapText="1"/>
      <protection/>
    </xf>
    <xf numFmtId="0" fontId="2" fillId="33" borderId="24" xfId="55" applyFont="1" applyFill="1" applyBorder="1" applyAlignment="1" applyProtection="1">
      <alignment horizontal="center" vertical="center" wrapText="1"/>
      <protection/>
    </xf>
    <xf numFmtId="0" fontId="2" fillId="33" borderId="116" xfId="55" applyFont="1" applyFill="1" applyBorder="1" applyAlignment="1" applyProtection="1">
      <alignment horizontal="center" vertical="center" wrapText="1"/>
      <protection/>
    </xf>
    <xf numFmtId="0" fontId="2" fillId="33" borderId="117" xfId="55" applyFont="1" applyFill="1" applyBorder="1" applyAlignment="1" applyProtection="1">
      <alignment horizontal="center" vertical="center" wrapText="1"/>
      <protection/>
    </xf>
    <xf numFmtId="0" fontId="2" fillId="33" borderId="118" xfId="55" applyFont="1" applyFill="1" applyBorder="1" applyAlignment="1" applyProtection="1">
      <alignment horizontal="center" vertical="center" wrapText="1"/>
      <protection/>
    </xf>
    <xf numFmtId="0" fontId="2" fillId="33" borderId="119" xfId="55" applyFont="1" applyFill="1" applyBorder="1" applyAlignment="1" applyProtection="1">
      <alignment horizontal="center" vertical="center" wrapText="1"/>
      <protection/>
    </xf>
    <xf numFmtId="0" fontId="2" fillId="33" borderId="120" xfId="55" applyFont="1" applyFill="1" applyBorder="1" applyAlignment="1" applyProtection="1">
      <alignment horizontal="center" vertical="center" wrapText="1"/>
      <protection/>
    </xf>
    <xf numFmtId="0" fontId="2" fillId="33" borderId="121" xfId="55" applyFont="1" applyFill="1" applyBorder="1" applyAlignment="1" applyProtection="1">
      <alignment horizontal="center" vertical="center" wrapText="1"/>
      <protection/>
    </xf>
    <xf numFmtId="0" fontId="2" fillId="33" borderId="29" xfId="55" applyFont="1" applyFill="1" applyBorder="1" applyAlignment="1" applyProtection="1">
      <alignment horizontal="center" vertical="center" wrapText="1"/>
      <protection/>
    </xf>
    <xf numFmtId="0" fontId="2" fillId="33" borderId="30" xfId="55" applyFont="1" applyFill="1" applyBorder="1" applyAlignment="1" applyProtection="1">
      <alignment horizontal="center" vertical="center" wrapText="1"/>
      <protection/>
    </xf>
    <xf numFmtId="0" fontId="2" fillId="33" borderId="112" xfId="55" applyFont="1" applyFill="1" applyBorder="1" applyAlignment="1">
      <alignment horizontal="center" vertical="center"/>
      <protection/>
    </xf>
    <xf numFmtId="44" fontId="2" fillId="30" borderId="45" xfId="48" applyFont="1" applyFill="1" applyBorder="1" applyAlignment="1" applyProtection="1">
      <alignment horizontal="center" vertical="center" wrapText="1"/>
      <protection locked="0"/>
    </xf>
    <xf numFmtId="44" fontId="2" fillId="30" borderId="34" xfId="48" applyFont="1" applyFill="1" applyBorder="1" applyAlignment="1" applyProtection="1">
      <alignment horizontal="center" vertical="center" wrapText="1"/>
      <protection locked="0"/>
    </xf>
    <xf numFmtId="44" fontId="2" fillId="30" borderId="35" xfId="48" applyFont="1" applyFill="1" applyBorder="1" applyAlignment="1" applyProtection="1">
      <alignment horizontal="center" vertical="center" wrapText="1"/>
      <protection locked="0"/>
    </xf>
    <xf numFmtId="44" fontId="2" fillId="30" borderId="36" xfId="48" applyFont="1" applyFill="1" applyBorder="1" applyAlignment="1" applyProtection="1">
      <alignment horizontal="center" vertical="center" wrapText="1"/>
      <protection locked="0"/>
    </xf>
    <xf numFmtId="44" fontId="2" fillId="30" borderId="11" xfId="48" applyFont="1" applyFill="1" applyBorder="1" applyAlignment="1" applyProtection="1">
      <alignment horizontal="center" vertical="center" wrapText="1"/>
      <protection locked="0"/>
    </xf>
    <xf numFmtId="44" fontId="2" fillId="30" borderId="12" xfId="48" applyFont="1" applyFill="1" applyBorder="1" applyAlignment="1" applyProtection="1">
      <alignment horizontal="center" vertical="center" wrapText="1"/>
      <protection locked="0"/>
    </xf>
    <xf numFmtId="0" fontId="2" fillId="33" borderId="26" xfId="55" applyNumberFormat="1" applyFont="1" applyFill="1" applyBorder="1" applyAlignment="1">
      <alignment horizontal="center" vertical="center"/>
      <protection/>
    </xf>
    <xf numFmtId="0" fontId="2" fillId="33" borderId="122" xfId="55" applyNumberFormat="1" applyFont="1" applyFill="1" applyBorder="1" applyAlignment="1">
      <alignment horizontal="center" vertical="center"/>
      <protection/>
    </xf>
    <xf numFmtId="0" fontId="2" fillId="33" borderId="27" xfId="55" applyNumberFormat="1" applyFont="1" applyFill="1" applyBorder="1" applyAlignment="1">
      <alignment horizontal="center" vertical="center"/>
      <protection/>
    </xf>
    <xf numFmtId="0" fontId="2" fillId="33" borderId="116" xfId="55" applyFont="1" applyFill="1" applyBorder="1" applyAlignment="1">
      <alignment horizontal="center" vertical="center" wrapText="1"/>
      <protection/>
    </xf>
    <xf numFmtId="0" fontId="2" fillId="33" borderId="108" xfId="55" applyFont="1" applyFill="1" applyBorder="1" applyAlignment="1">
      <alignment horizontal="center" vertical="center" wrapText="1"/>
      <protection/>
    </xf>
    <xf numFmtId="0" fontId="2" fillId="33" borderId="123" xfId="55" applyFont="1" applyFill="1" applyBorder="1" applyAlignment="1" quotePrefix="1">
      <alignment horizontal="center" vertical="center" wrapText="1"/>
      <protection/>
    </xf>
    <xf numFmtId="0" fontId="2" fillId="33" borderId="124" xfId="55" applyFont="1" applyFill="1" applyBorder="1" applyAlignment="1" quotePrefix="1">
      <alignment horizontal="center" vertical="center" wrapText="1"/>
      <protection/>
    </xf>
    <xf numFmtId="0" fontId="2" fillId="33" borderId="50" xfId="55" applyFont="1" applyFill="1" applyBorder="1" applyAlignment="1" quotePrefix="1">
      <alignment horizontal="center" vertical="center" wrapText="1"/>
      <protection/>
    </xf>
    <xf numFmtId="0" fontId="2" fillId="33" borderId="30" xfId="55" applyFont="1" applyFill="1" applyBorder="1" applyAlignment="1" quotePrefix="1">
      <alignment horizontal="center" vertical="center" wrapText="1"/>
      <protection/>
    </xf>
    <xf numFmtId="0" fontId="2" fillId="33" borderId="122" xfId="55" applyFont="1" applyFill="1" applyBorder="1" applyAlignment="1">
      <alignment horizontal="center" vertical="center"/>
      <protection/>
    </xf>
    <xf numFmtId="0" fontId="2" fillId="33" borderId="122" xfId="55" applyFont="1" applyFill="1" applyBorder="1" applyAlignment="1" quotePrefix="1">
      <alignment horizontal="center" vertical="center"/>
      <protection/>
    </xf>
    <xf numFmtId="0" fontId="2" fillId="33" borderId="0" xfId="56" applyFont="1" applyFill="1" applyBorder="1" applyAlignment="1">
      <alignment horizontal="left" vertical="center" wrapText="1"/>
      <protection/>
    </xf>
    <xf numFmtId="0" fontId="8" fillId="33" borderId="48" xfId="54" applyFont="1" applyFill="1" applyBorder="1" applyAlignment="1">
      <alignment horizontal="left" vertical="center" indent="1"/>
      <protection/>
    </xf>
    <xf numFmtId="0" fontId="8" fillId="33" borderId="51" xfId="54" applyFont="1" applyFill="1" applyBorder="1" applyAlignment="1">
      <alignment horizontal="left" vertical="center" indent="1"/>
      <protection/>
    </xf>
    <xf numFmtId="0" fontId="12" fillId="33" borderId="48" xfId="54" applyFont="1" applyFill="1" applyBorder="1" applyAlignment="1">
      <alignment horizontal="left" vertical="center"/>
      <protection/>
    </xf>
    <xf numFmtId="0" fontId="12" fillId="33" borderId="56" xfId="54" applyFont="1" applyFill="1" applyBorder="1" applyAlignment="1">
      <alignment horizontal="left" vertical="center"/>
      <protection/>
    </xf>
    <xf numFmtId="0" fontId="12" fillId="33" borderId="51" xfId="54" applyFont="1" applyFill="1" applyBorder="1" applyAlignment="1">
      <alignment horizontal="left" vertical="center"/>
      <protection/>
    </xf>
    <xf numFmtId="168" fontId="12" fillId="33" borderId="48" xfId="54" applyNumberFormat="1" applyFont="1" applyFill="1" applyBorder="1" applyAlignment="1">
      <alignment horizontal="left" vertical="center"/>
      <protection/>
    </xf>
    <xf numFmtId="168" fontId="12" fillId="33" borderId="56" xfId="54" applyNumberFormat="1" applyFont="1" applyFill="1" applyBorder="1" applyAlignment="1">
      <alignment horizontal="left" vertical="center"/>
      <protection/>
    </xf>
    <xf numFmtId="168" fontId="12" fillId="33" borderId="51" xfId="54" applyNumberFormat="1" applyFont="1" applyFill="1" applyBorder="1" applyAlignment="1">
      <alignment horizontal="left" vertical="center"/>
      <protection/>
    </xf>
    <xf numFmtId="0" fontId="77" fillId="36" borderId="0" xfId="56" applyFont="1" applyFill="1" applyAlignment="1">
      <alignment horizontal="center" vertical="center" wrapText="1"/>
      <protection/>
    </xf>
    <xf numFmtId="0" fontId="3" fillId="33" borderId="82" xfId="0" applyFont="1" applyFill="1" applyBorder="1" applyAlignment="1" applyProtection="1">
      <alignment horizontal="left" vertical="center" wrapText="1" indent="2"/>
      <protection/>
    </xf>
    <xf numFmtId="0" fontId="3" fillId="33" borderId="84" xfId="0" applyFont="1" applyFill="1" applyBorder="1" applyAlignment="1" applyProtection="1">
      <alignment horizontal="left" vertical="center" wrapText="1" indent="2"/>
      <protection/>
    </xf>
    <xf numFmtId="0" fontId="2" fillId="33" borderId="26" xfId="0" applyFont="1" applyFill="1" applyBorder="1" applyAlignment="1" applyProtection="1">
      <alignment horizontal="left" vertical="center" wrapText="1" indent="2"/>
      <protection/>
    </xf>
    <xf numFmtId="0" fontId="2" fillId="33" borderId="27" xfId="0" applyFont="1" applyFill="1" applyBorder="1" applyAlignment="1" applyProtection="1">
      <alignment horizontal="left" vertical="center" wrapText="1" indent="2"/>
      <protection/>
    </xf>
    <xf numFmtId="0" fontId="2" fillId="33" borderId="125" xfId="55" applyFont="1" applyFill="1" applyBorder="1" applyAlignment="1" applyProtection="1">
      <alignment horizontal="center" vertical="center" wrapText="1"/>
      <protection/>
    </xf>
    <xf numFmtId="0" fontId="2" fillId="33" borderId="126" xfId="55" applyFont="1" applyFill="1" applyBorder="1" applyAlignment="1" applyProtection="1">
      <alignment horizontal="center" vertical="center" wrapText="1"/>
      <protection/>
    </xf>
    <xf numFmtId="0" fontId="2" fillId="33" borderId="127" xfId="55" applyFont="1" applyFill="1" applyBorder="1" applyAlignment="1" applyProtection="1">
      <alignment horizontal="center" vertical="center" wrapText="1"/>
      <protection/>
    </xf>
    <xf numFmtId="0" fontId="77" fillId="36" borderId="0" xfId="0" applyFont="1" applyFill="1" applyBorder="1" applyAlignment="1" applyProtection="1">
      <alignment horizontal="center" vertical="center"/>
      <protection/>
    </xf>
    <xf numFmtId="0" fontId="3" fillId="33" borderId="29" xfId="0" applyFont="1" applyFill="1" applyBorder="1" applyAlignment="1" applyProtection="1">
      <alignment horizontal="left" vertical="center" wrapText="1" indent="2"/>
      <protection/>
    </xf>
    <xf numFmtId="0" fontId="3" fillId="33" borderId="30" xfId="0" applyFont="1" applyFill="1" applyBorder="1" applyAlignment="1" applyProtection="1">
      <alignment horizontal="left" vertical="center" wrapText="1" indent="2"/>
      <protection/>
    </xf>
    <xf numFmtId="0" fontId="3" fillId="33" borderId="32" xfId="0" applyFont="1" applyFill="1" applyBorder="1" applyAlignment="1" applyProtection="1">
      <alignment horizontal="left" vertical="center" wrapText="1" indent="2"/>
      <protection/>
    </xf>
    <xf numFmtId="0" fontId="3" fillId="33" borderId="33" xfId="0" applyFont="1" applyFill="1" applyBorder="1" applyAlignment="1" applyProtection="1">
      <alignment horizontal="left" vertical="center" wrapText="1" indent="2"/>
      <protection/>
    </xf>
    <xf numFmtId="0" fontId="2" fillId="33" borderId="128" xfId="55" applyFont="1" applyFill="1" applyBorder="1" applyAlignment="1" applyProtection="1">
      <alignment horizontal="center" vertical="center" wrapText="1"/>
      <protection/>
    </xf>
    <xf numFmtId="0" fontId="2" fillId="33" borderId="129" xfId="55" applyFont="1" applyFill="1" applyBorder="1" applyAlignment="1" applyProtection="1">
      <alignment horizontal="center" vertical="center" wrapText="1"/>
      <protection/>
    </xf>
    <xf numFmtId="0" fontId="2" fillId="33" borderId="130" xfId="55" applyFont="1" applyFill="1" applyBorder="1" applyAlignment="1" applyProtection="1">
      <alignment horizontal="center" vertical="center" wrapText="1"/>
      <protection/>
    </xf>
    <xf numFmtId="0" fontId="2" fillId="33" borderId="131" xfId="55" applyFont="1" applyFill="1" applyBorder="1" applyAlignment="1" applyProtection="1">
      <alignment horizontal="center" vertical="center" wrapText="1"/>
      <protection/>
    </xf>
    <xf numFmtId="0" fontId="2" fillId="33" borderId="132" xfId="55" applyFont="1" applyFill="1" applyBorder="1" applyAlignment="1" applyProtection="1">
      <alignment horizontal="center" vertical="center" wrapText="1"/>
      <protection/>
    </xf>
    <xf numFmtId="0" fontId="2" fillId="33" borderId="133" xfId="55" applyFont="1" applyFill="1" applyBorder="1" applyAlignment="1" applyProtection="1">
      <alignment horizontal="center" vertical="center" wrapText="1"/>
      <protection/>
    </xf>
    <xf numFmtId="0" fontId="8" fillId="33" borderId="56" xfId="54" applyFont="1" applyFill="1" applyBorder="1" applyAlignment="1" applyProtection="1">
      <alignment horizontal="left" vertical="center"/>
      <protection/>
    </xf>
    <xf numFmtId="0" fontId="3" fillId="33" borderId="41"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78" fillId="37" borderId="134" xfId="53" applyFont="1" applyFill="1" applyBorder="1" applyAlignment="1">
      <alignment horizontal="center" vertical="center" wrapText="1"/>
      <protection/>
    </xf>
    <xf numFmtId="0" fontId="78" fillId="37" borderId="135" xfId="53" applyFont="1" applyFill="1" applyBorder="1" applyAlignment="1">
      <alignment horizontal="center" vertical="center" wrapText="1"/>
      <protection/>
    </xf>
    <xf numFmtId="0" fontId="78" fillId="37" borderId="136" xfId="53" applyFont="1" applyFill="1" applyBorder="1" applyAlignment="1">
      <alignment horizontal="center" vertical="center" wrapText="1"/>
      <protection/>
    </xf>
    <xf numFmtId="0" fontId="6" fillId="0" borderId="0" xfId="52">
      <alignment/>
      <protection/>
    </xf>
    <xf numFmtId="0" fontId="12" fillId="0" borderId="0" xfId="53" applyFont="1" applyAlignment="1">
      <alignment horizontal="center" vertical="center" wrapText="1"/>
      <protection/>
    </xf>
    <xf numFmtId="4" fontId="12" fillId="0" borderId="0" xfId="53" applyNumberFormat="1" applyFont="1" applyAlignment="1">
      <alignment horizontal="center" vertical="center" wrapText="1"/>
      <protection/>
    </xf>
    <xf numFmtId="0" fontId="3" fillId="0" borderId="0" xfId="53" applyAlignment="1">
      <alignment vertical="center" wrapText="1"/>
      <protection/>
    </xf>
    <xf numFmtId="4" fontId="3" fillId="0" borderId="0" xfId="53" applyNumberFormat="1" applyAlignment="1">
      <alignment vertical="center"/>
      <protection/>
    </xf>
    <xf numFmtId="0" fontId="3" fillId="0" borderId="0" xfId="53" applyAlignment="1">
      <alignment vertical="center"/>
      <protection/>
    </xf>
    <xf numFmtId="0" fontId="3" fillId="0" borderId="0" xfId="53" applyAlignment="1">
      <alignment wrapText="1"/>
      <protection/>
    </xf>
    <xf numFmtId="4" fontId="3" fillId="0" borderId="0" xfId="53" applyNumberFormat="1">
      <alignment/>
      <protection/>
    </xf>
    <xf numFmtId="0" fontId="3" fillId="0" borderId="0" xfId="53">
      <alignment/>
      <protection/>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3" xfId="52"/>
    <cellStyle name="Normal 4 2" xfId="53"/>
    <cellStyle name="Normal_PAGE27" xfId="54"/>
    <cellStyle name="Normal_PAGE6-1" xfId="55"/>
    <cellStyle name="Normal_PAGE6-3" xfId="56"/>
    <cellStyle name="Note" xfId="57"/>
    <cellStyle name="Percent" xfId="58"/>
    <cellStyle name="Satisfaisant" xfId="59"/>
    <cellStyle name="Sortie" xfId="60"/>
    <cellStyle name="TableStyleLight1" xfId="61"/>
    <cellStyle name="Texte explicatif" xfId="62"/>
    <cellStyle name="Titre" xfId="63"/>
    <cellStyle name="Titre 1" xfId="64"/>
    <cellStyle name="Titre 2" xfId="65"/>
    <cellStyle name="Titre 3" xfId="66"/>
    <cellStyle name="Titre 4" xfId="67"/>
    <cellStyle name="Total" xfId="68"/>
    <cellStyle name="Vérification" xfId="69"/>
  </cellStyles>
  <dxfs count="4">
    <dxf>
      <font>
        <b/>
        <i val="0"/>
        <color rgb="FF00B050"/>
      </font>
    </dxf>
    <dxf>
      <font>
        <b/>
        <i val="0"/>
        <color rgb="FFFF0000"/>
      </font>
    </dxf>
    <dxf>
      <font>
        <b/>
        <i val="0"/>
        <color rgb="FFFF0000"/>
      </font>
      <border/>
    </dxf>
    <dxf>
      <font>
        <b/>
        <i val="0"/>
        <color rgb="FF00B05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hyperlink" Target="#AIDE_REPERE5" /><Relationship Id="rId6" Type="http://schemas.openxmlformats.org/officeDocument/2006/relationships/hyperlink" Target="#AIDE_REPERE5" /><Relationship Id="rId7" Type="http://schemas.openxmlformats.org/officeDocument/2006/relationships/hyperlink" Target="#AIDE_REPERE1" /><Relationship Id="rId8" Type="http://schemas.openxmlformats.org/officeDocument/2006/relationships/hyperlink" Target="#AIDE_REPERE1" /><Relationship Id="rId9" Type="http://schemas.openxmlformats.org/officeDocument/2006/relationships/hyperlink" Target="#AIDE_REPERE2" /><Relationship Id="rId10" Type="http://schemas.openxmlformats.org/officeDocument/2006/relationships/hyperlink" Target="#AIDE_REPERE2" /><Relationship Id="rId11" Type="http://schemas.openxmlformats.org/officeDocument/2006/relationships/hyperlink" Target="#AIDE_REPERE3" /><Relationship Id="rId12" Type="http://schemas.openxmlformats.org/officeDocument/2006/relationships/hyperlink" Target="#AIDE_REPERE3" /><Relationship Id="rId13" Type="http://schemas.openxmlformats.org/officeDocument/2006/relationships/hyperlink" Target="#AIDE_REPERE4" /><Relationship Id="rId14" Type="http://schemas.openxmlformats.org/officeDocument/2006/relationships/hyperlink" Target="#AIDE_REPERE4" /><Relationship Id="rId15" Type="http://schemas.openxmlformats.org/officeDocument/2006/relationships/hyperlink" Target="#AIDE_REPERE24" /><Relationship Id="rId16" Type="http://schemas.openxmlformats.org/officeDocument/2006/relationships/hyperlink" Target="#AIDE_REPERE24"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6" /><Relationship Id="rId3" Type="http://schemas.openxmlformats.org/officeDocument/2006/relationships/hyperlink" Target="#AIDE_REPERE6" /><Relationship Id="rId4" Type="http://schemas.openxmlformats.org/officeDocument/2006/relationships/hyperlink" Target="#AIDE_REPERE7" /><Relationship Id="rId5" Type="http://schemas.openxmlformats.org/officeDocument/2006/relationships/hyperlink" Target="#AIDE_REPERE7" /><Relationship Id="rId6" Type="http://schemas.openxmlformats.org/officeDocument/2006/relationships/image" Target="../media/image4.png" /><Relationship Id="rId7" Type="http://schemas.openxmlformats.org/officeDocument/2006/relationships/image" Target="../media/image8.png" /><Relationship Id="rId8"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8" /><Relationship Id="rId3" Type="http://schemas.openxmlformats.org/officeDocument/2006/relationships/hyperlink" Target="#AIDE_REPERE8" /><Relationship Id="rId4" Type="http://schemas.openxmlformats.org/officeDocument/2006/relationships/hyperlink" Target="#AIDE_REPERE9" /><Relationship Id="rId5" Type="http://schemas.openxmlformats.org/officeDocument/2006/relationships/hyperlink" Target="#AIDE_REPERE9" /><Relationship Id="rId6" Type="http://schemas.openxmlformats.org/officeDocument/2006/relationships/hyperlink" Target="#AIDE_REPERE10" /><Relationship Id="rId7" Type="http://schemas.openxmlformats.org/officeDocument/2006/relationships/hyperlink" Target="#AIDE_REPERE10" /><Relationship Id="rId8" Type="http://schemas.openxmlformats.org/officeDocument/2006/relationships/hyperlink" Target="#AIDE_REPERE10" /><Relationship Id="rId9" Type="http://schemas.openxmlformats.org/officeDocument/2006/relationships/hyperlink" Target="#AIDE_REPERE10" /><Relationship Id="rId10" Type="http://schemas.openxmlformats.org/officeDocument/2006/relationships/hyperlink" Target="#AIDE_REPERE10" /><Relationship Id="rId11" Type="http://schemas.openxmlformats.org/officeDocument/2006/relationships/hyperlink" Target="#AIDE_REPERE10" /><Relationship Id="rId12" Type="http://schemas.openxmlformats.org/officeDocument/2006/relationships/hyperlink" Target="#AIDE_REPERE11" /><Relationship Id="rId13" Type="http://schemas.openxmlformats.org/officeDocument/2006/relationships/hyperlink" Target="#AIDE_REPERE11" /><Relationship Id="rId14" Type="http://schemas.openxmlformats.org/officeDocument/2006/relationships/hyperlink" Target="#AIDE_REPERE12" /><Relationship Id="rId15" Type="http://schemas.openxmlformats.org/officeDocument/2006/relationships/hyperlink" Target="#AIDE_REPERE12" /><Relationship Id="rId16" Type="http://schemas.openxmlformats.org/officeDocument/2006/relationships/hyperlink" Target="#AIDE_REPERE13" /><Relationship Id="rId17" Type="http://schemas.openxmlformats.org/officeDocument/2006/relationships/hyperlink" Target="#AIDE_REPERE13" /><Relationship Id="rId18" Type="http://schemas.openxmlformats.org/officeDocument/2006/relationships/hyperlink" Target="#AIDE_REPERE14" /><Relationship Id="rId19" Type="http://schemas.openxmlformats.org/officeDocument/2006/relationships/hyperlink" Target="#AIDE_REPERE14" /><Relationship Id="rId20" Type="http://schemas.openxmlformats.org/officeDocument/2006/relationships/hyperlink" Target="#AIDE_REPERE15" /><Relationship Id="rId21" Type="http://schemas.openxmlformats.org/officeDocument/2006/relationships/hyperlink" Target="#AIDE_REPERE15"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16" /><Relationship Id="rId3" Type="http://schemas.openxmlformats.org/officeDocument/2006/relationships/hyperlink" Target="#AIDE_REPERE16" /><Relationship Id="rId4" Type="http://schemas.openxmlformats.org/officeDocument/2006/relationships/hyperlink" Target="#AIDE_REPERE17" /><Relationship Id="rId5" Type="http://schemas.openxmlformats.org/officeDocument/2006/relationships/hyperlink" Target="#AIDE_REPERE17" /><Relationship Id="rId6" Type="http://schemas.openxmlformats.org/officeDocument/2006/relationships/hyperlink" Target="#AIDE_REPERE18" /><Relationship Id="rId7" Type="http://schemas.openxmlformats.org/officeDocument/2006/relationships/hyperlink" Target="#AIDE_REPERE18" /><Relationship Id="rId8" Type="http://schemas.openxmlformats.org/officeDocument/2006/relationships/hyperlink" Target="#AIDE_REPERE19" /><Relationship Id="rId9" Type="http://schemas.openxmlformats.org/officeDocument/2006/relationships/hyperlink" Target="#AIDE_REPERE19" /><Relationship Id="rId10" Type="http://schemas.openxmlformats.org/officeDocument/2006/relationships/hyperlink" Target="#AIDE_REPERE20" /><Relationship Id="rId11" Type="http://schemas.openxmlformats.org/officeDocument/2006/relationships/hyperlink" Target="#AIDE_REPERE20" /><Relationship Id="rId12" Type="http://schemas.openxmlformats.org/officeDocument/2006/relationships/hyperlink" Target="#AIDE_REPERE23" /><Relationship Id="rId13" Type="http://schemas.openxmlformats.org/officeDocument/2006/relationships/hyperlink" Target="#AIDE_REPERE23" /><Relationship Id="rId14" Type="http://schemas.openxmlformats.org/officeDocument/2006/relationships/hyperlink" Target="#AIDE_REPERE19" /><Relationship Id="rId15" Type="http://schemas.openxmlformats.org/officeDocument/2006/relationships/hyperlink" Target="#AIDE_REPERE19"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21" /><Relationship Id="rId3" Type="http://schemas.openxmlformats.org/officeDocument/2006/relationships/hyperlink" Target="#AIDE_REPERE21" /><Relationship Id="rId4" Type="http://schemas.openxmlformats.org/officeDocument/2006/relationships/hyperlink" Target="#AIDE_REPERE22" /><Relationship Id="rId5" Type="http://schemas.openxmlformats.org/officeDocument/2006/relationships/hyperlink" Target="#AIDE_REPERE22" /><Relationship Id="rId6" Type="http://schemas.openxmlformats.org/officeDocument/2006/relationships/hyperlink" Target="#AIDE_REPERE22" /><Relationship Id="rId7" Type="http://schemas.openxmlformats.org/officeDocument/2006/relationships/hyperlink" Target="#AIDE_REPERE22"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9" /><Relationship Id="rId3" Type="http://schemas.openxmlformats.org/officeDocument/2006/relationships/hyperlink" Target="#AIDE_REPERE9"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16" /><Relationship Id="rId3" Type="http://schemas.openxmlformats.org/officeDocument/2006/relationships/hyperlink" Target="#AIDE_REPERE16" /><Relationship Id="rId4" Type="http://schemas.openxmlformats.org/officeDocument/2006/relationships/hyperlink" Target="#AIDE_REPERE17" /><Relationship Id="rId5" Type="http://schemas.openxmlformats.org/officeDocument/2006/relationships/hyperlink" Target="#AIDE_REPERE17" /><Relationship Id="rId6" Type="http://schemas.openxmlformats.org/officeDocument/2006/relationships/hyperlink" Target="#AIDE_REPERE18" /><Relationship Id="rId7" Type="http://schemas.openxmlformats.org/officeDocument/2006/relationships/hyperlink" Target="#AIDE_REPERE18" /><Relationship Id="rId8" Type="http://schemas.openxmlformats.org/officeDocument/2006/relationships/hyperlink" Target="#AIDE_REPERE19" /><Relationship Id="rId9" Type="http://schemas.openxmlformats.org/officeDocument/2006/relationships/hyperlink" Target="#AIDE_REPERE19" /><Relationship Id="rId10" Type="http://schemas.openxmlformats.org/officeDocument/2006/relationships/hyperlink" Target="#AIDE_REPERE20" /><Relationship Id="rId11" Type="http://schemas.openxmlformats.org/officeDocument/2006/relationships/hyperlink" Target="#AIDE_REPERE2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63</xdr:row>
      <xdr:rowOff>38100</xdr:rowOff>
    </xdr:from>
    <xdr:to>
      <xdr:col>2</xdr:col>
      <xdr:colOff>752475</xdr:colOff>
      <xdr:row>65</xdr:row>
      <xdr:rowOff>238125</xdr:rowOff>
    </xdr:to>
    <xdr:grpSp>
      <xdr:nvGrpSpPr>
        <xdr:cNvPr id="1" name="Groupe 6"/>
        <xdr:cNvGrpSpPr>
          <a:grpSpLocks/>
        </xdr:cNvGrpSpPr>
      </xdr:nvGrpSpPr>
      <xdr:grpSpPr>
        <a:xfrm>
          <a:off x="828675" y="14116050"/>
          <a:ext cx="266700" cy="7524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26</xdr:row>
      <xdr:rowOff>38100</xdr:rowOff>
    </xdr:from>
    <xdr:to>
      <xdr:col>2</xdr:col>
      <xdr:colOff>266700</xdr:colOff>
      <xdr:row>27</xdr:row>
      <xdr:rowOff>104775</xdr:rowOff>
    </xdr:to>
    <xdr:pic macro="[0]!SaisieFiness">
      <xdr:nvPicPr>
        <xdr:cNvPr id="1" name="Image 1"/>
        <xdr:cNvPicPr preferRelativeResize="1">
          <a:picLocks noChangeAspect="1"/>
        </xdr:cNvPicPr>
      </xdr:nvPicPr>
      <xdr:blipFill>
        <a:blip r:embed="rId1"/>
        <a:stretch>
          <a:fillRect/>
        </a:stretch>
      </xdr:blipFill>
      <xdr:spPr>
        <a:xfrm>
          <a:off x="371475" y="5191125"/>
          <a:ext cx="209550" cy="228600"/>
        </a:xfrm>
        <a:prstGeom prst="rect">
          <a:avLst/>
        </a:prstGeom>
        <a:noFill/>
        <a:ln w="9525" cmpd="sng">
          <a:noFill/>
        </a:ln>
      </xdr:spPr>
    </xdr:pic>
    <xdr:clientData/>
  </xdr:twoCellAnchor>
  <xdr:twoCellAnchor editAs="oneCell">
    <xdr:from>
      <xdr:col>2</xdr:col>
      <xdr:colOff>342900</xdr:colOff>
      <xdr:row>26</xdr:row>
      <xdr:rowOff>38100</xdr:rowOff>
    </xdr:from>
    <xdr:to>
      <xdr:col>2</xdr:col>
      <xdr:colOff>571500</xdr:colOff>
      <xdr:row>27</xdr:row>
      <xdr:rowOff>104775</xdr:rowOff>
    </xdr:to>
    <xdr:pic macro="[0]!ModifierFiness">
      <xdr:nvPicPr>
        <xdr:cNvPr id="2" name="Image 2"/>
        <xdr:cNvPicPr preferRelativeResize="1">
          <a:picLocks noChangeAspect="1"/>
        </xdr:cNvPicPr>
      </xdr:nvPicPr>
      <xdr:blipFill>
        <a:blip r:embed="rId2"/>
        <a:stretch>
          <a:fillRect/>
        </a:stretch>
      </xdr:blipFill>
      <xdr:spPr>
        <a:xfrm>
          <a:off x="657225" y="5191125"/>
          <a:ext cx="228600" cy="228600"/>
        </a:xfrm>
        <a:prstGeom prst="rect">
          <a:avLst/>
        </a:prstGeom>
        <a:noFill/>
        <a:ln w="9525" cmpd="sng">
          <a:noFill/>
        </a:ln>
      </xdr:spPr>
    </xdr:pic>
    <xdr:clientData/>
  </xdr:twoCellAnchor>
  <xdr:twoCellAnchor editAs="oneCell">
    <xdr:from>
      <xdr:col>2</xdr:col>
      <xdr:colOff>619125</xdr:colOff>
      <xdr:row>26</xdr:row>
      <xdr:rowOff>38100</xdr:rowOff>
    </xdr:from>
    <xdr:to>
      <xdr:col>2</xdr:col>
      <xdr:colOff>838200</xdr:colOff>
      <xdr:row>27</xdr:row>
      <xdr:rowOff>104775</xdr:rowOff>
    </xdr:to>
    <xdr:pic macro="[0]!SupprimerFiness">
      <xdr:nvPicPr>
        <xdr:cNvPr id="3" name="Image 3"/>
        <xdr:cNvPicPr preferRelativeResize="1">
          <a:picLocks noChangeAspect="1"/>
        </xdr:cNvPicPr>
      </xdr:nvPicPr>
      <xdr:blipFill>
        <a:blip r:embed="rId3"/>
        <a:stretch>
          <a:fillRect/>
        </a:stretch>
      </xdr:blipFill>
      <xdr:spPr>
        <a:xfrm>
          <a:off x="933450" y="5191125"/>
          <a:ext cx="219075" cy="228600"/>
        </a:xfrm>
        <a:prstGeom prst="rect">
          <a:avLst/>
        </a:prstGeom>
        <a:noFill/>
        <a:ln w="9525" cmpd="sng">
          <a:noFill/>
        </a:ln>
      </xdr:spPr>
    </xdr:pic>
    <xdr:clientData/>
  </xdr:twoCellAnchor>
  <xdr:twoCellAnchor editAs="oneCell">
    <xdr:from>
      <xdr:col>7</xdr:col>
      <xdr:colOff>371475</xdr:colOff>
      <xdr:row>21</xdr:row>
      <xdr:rowOff>123825</xdr:rowOff>
    </xdr:from>
    <xdr:to>
      <xdr:col>7</xdr:col>
      <xdr:colOff>523875</xdr:colOff>
      <xdr:row>22</xdr:row>
      <xdr:rowOff>123825</xdr:rowOff>
    </xdr:to>
    <xdr:pic>
      <xdr:nvPicPr>
        <xdr:cNvPr id="4" name="Image 25">
          <a:hlinkClick r:id="rId6"/>
        </xdr:cNvPr>
        <xdr:cNvPicPr preferRelativeResize="1">
          <a:picLocks noChangeAspect="1"/>
        </xdr:cNvPicPr>
      </xdr:nvPicPr>
      <xdr:blipFill>
        <a:blip r:embed="rId4"/>
        <a:stretch>
          <a:fillRect/>
        </a:stretch>
      </xdr:blipFill>
      <xdr:spPr>
        <a:xfrm>
          <a:off x="9953625" y="4352925"/>
          <a:ext cx="152400" cy="152400"/>
        </a:xfrm>
        <a:prstGeom prst="rect">
          <a:avLst/>
        </a:prstGeom>
        <a:noFill/>
        <a:ln w="9525" cmpd="sng">
          <a:noFill/>
        </a:ln>
      </xdr:spPr>
    </xdr:pic>
    <xdr:clientData/>
  </xdr:twoCellAnchor>
  <xdr:twoCellAnchor editAs="oneCell">
    <xdr:from>
      <xdr:col>1</xdr:col>
      <xdr:colOff>104775</xdr:colOff>
      <xdr:row>4</xdr:row>
      <xdr:rowOff>152400</xdr:rowOff>
    </xdr:from>
    <xdr:to>
      <xdr:col>1</xdr:col>
      <xdr:colOff>257175</xdr:colOff>
      <xdr:row>5</xdr:row>
      <xdr:rowOff>142875</xdr:rowOff>
    </xdr:to>
    <xdr:pic>
      <xdr:nvPicPr>
        <xdr:cNvPr id="5" name="Image 25">
          <a:hlinkClick r:id="rId8"/>
        </xdr:cNvPr>
        <xdr:cNvPicPr preferRelativeResize="1">
          <a:picLocks noChangeAspect="1"/>
        </xdr:cNvPicPr>
      </xdr:nvPicPr>
      <xdr:blipFill>
        <a:blip r:embed="rId4"/>
        <a:stretch>
          <a:fillRect/>
        </a:stretch>
      </xdr:blipFill>
      <xdr:spPr>
        <a:xfrm>
          <a:off x="104775" y="1123950"/>
          <a:ext cx="152400" cy="152400"/>
        </a:xfrm>
        <a:prstGeom prst="rect">
          <a:avLst/>
        </a:prstGeom>
        <a:noFill/>
        <a:ln w="9525" cmpd="sng">
          <a:noFill/>
        </a:ln>
      </xdr:spPr>
    </xdr:pic>
    <xdr:clientData/>
  </xdr:twoCellAnchor>
  <xdr:twoCellAnchor editAs="oneCell">
    <xdr:from>
      <xdr:col>1</xdr:col>
      <xdr:colOff>85725</xdr:colOff>
      <xdr:row>24</xdr:row>
      <xdr:rowOff>0</xdr:rowOff>
    </xdr:from>
    <xdr:to>
      <xdr:col>1</xdr:col>
      <xdr:colOff>238125</xdr:colOff>
      <xdr:row>24</xdr:row>
      <xdr:rowOff>152400</xdr:rowOff>
    </xdr:to>
    <xdr:pic>
      <xdr:nvPicPr>
        <xdr:cNvPr id="6" name="Image 25">
          <a:hlinkClick r:id="rId10"/>
        </xdr:cNvPr>
        <xdr:cNvPicPr preferRelativeResize="1">
          <a:picLocks noChangeAspect="1"/>
        </xdr:cNvPicPr>
      </xdr:nvPicPr>
      <xdr:blipFill>
        <a:blip r:embed="rId4"/>
        <a:stretch>
          <a:fillRect/>
        </a:stretch>
      </xdr:blipFill>
      <xdr:spPr>
        <a:xfrm>
          <a:off x="85725" y="4819650"/>
          <a:ext cx="152400" cy="152400"/>
        </a:xfrm>
        <a:prstGeom prst="rect">
          <a:avLst/>
        </a:prstGeom>
        <a:noFill/>
        <a:ln w="9525" cmpd="sng">
          <a:noFill/>
        </a:ln>
      </xdr:spPr>
    </xdr:pic>
    <xdr:clientData/>
  </xdr:twoCellAnchor>
  <xdr:twoCellAnchor editAs="oneCell">
    <xdr:from>
      <xdr:col>1</xdr:col>
      <xdr:colOff>85725</xdr:colOff>
      <xdr:row>26</xdr:row>
      <xdr:rowOff>76200</xdr:rowOff>
    </xdr:from>
    <xdr:to>
      <xdr:col>1</xdr:col>
      <xdr:colOff>247650</xdr:colOff>
      <xdr:row>27</xdr:row>
      <xdr:rowOff>66675</xdr:rowOff>
    </xdr:to>
    <xdr:pic>
      <xdr:nvPicPr>
        <xdr:cNvPr id="7" name="Image 25">
          <a:hlinkClick r:id="rId12"/>
        </xdr:cNvPr>
        <xdr:cNvPicPr preferRelativeResize="1">
          <a:picLocks noChangeAspect="1"/>
        </xdr:cNvPicPr>
      </xdr:nvPicPr>
      <xdr:blipFill>
        <a:blip r:embed="rId4"/>
        <a:stretch>
          <a:fillRect/>
        </a:stretch>
      </xdr:blipFill>
      <xdr:spPr>
        <a:xfrm>
          <a:off x="85725" y="5229225"/>
          <a:ext cx="161925" cy="152400"/>
        </a:xfrm>
        <a:prstGeom prst="rect">
          <a:avLst/>
        </a:prstGeom>
        <a:noFill/>
        <a:ln w="9525" cmpd="sng">
          <a:noFill/>
        </a:ln>
      </xdr:spPr>
    </xdr:pic>
    <xdr:clientData/>
  </xdr:twoCellAnchor>
  <xdr:twoCellAnchor editAs="oneCell">
    <xdr:from>
      <xdr:col>4</xdr:col>
      <xdr:colOff>361950</xdr:colOff>
      <xdr:row>21</xdr:row>
      <xdr:rowOff>114300</xdr:rowOff>
    </xdr:from>
    <xdr:to>
      <xdr:col>4</xdr:col>
      <xdr:colOff>514350</xdr:colOff>
      <xdr:row>22</xdr:row>
      <xdr:rowOff>114300</xdr:rowOff>
    </xdr:to>
    <xdr:pic>
      <xdr:nvPicPr>
        <xdr:cNvPr id="8" name="Image 25">
          <a:hlinkClick r:id="rId14"/>
        </xdr:cNvPr>
        <xdr:cNvPicPr preferRelativeResize="1">
          <a:picLocks noChangeAspect="1"/>
        </xdr:cNvPicPr>
      </xdr:nvPicPr>
      <xdr:blipFill>
        <a:blip r:embed="rId4"/>
        <a:stretch>
          <a:fillRect/>
        </a:stretch>
      </xdr:blipFill>
      <xdr:spPr>
        <a:xfrm>
          <a:off x="6086475" y="4343400"/>
          <a:ext cx="152400" cy="152400"/>
        </a:xfrm>
        <a:prstGeom prst="rect">
          <a:avLst/>
        </a:prstGeom>
        <a:noFill/>
        <a:ln w="9525" cmpd="sng">
          <a:noFill/>
        </a:ln>
      </xdr:spPr>
    </xdr:pic>
    <xdr:clientData/>
  </xdr:twoCellAnchor>
  <xdr:twoCellAnchor editAs="oneCell">
    <xdr:from>
      <xdr:col>1</xdr:col>
      <xdr:colOff>104775</xdr:colOff>
      <xdr:row>13</xdr:row>
      <xdr:rowOff>0</xdr:rowOff>
    </xdr:from>
    <xdr:to>
      <xdr:col>1</xdr:col>
      <xdr:colOff>257175</xdr:colOff>
      <xdr:row>13</xdr:row>
      <xdr:rowOff>152400</xdr:rowOff>
    </xdr:to>
    <xdr:pic>
      <xdr:nvPicPr>
        <xdr:cNvPr id="9" name="Image 25">
          <a:hlinkClick r:id="rId16"/>
        </xdr:cNvPr>
        <xdr:cNvPicPr preferRelativeResize="1">
          <a:picLocks noChangeAspect="1"/>
        </xdr:cNvPicPr>
      </xdr:nvPicPr>
      <xdr:blipFill>
        <a:blip r:embed="rId4"/>
        <a:stretch>
          <a:fillRect/>
        </a:stretch>
      </xdr:blipFill>
      <xdr:spPr>
        <a:xfrm>
          <a:off x="104775" y="2762250"/>
          <a:ext cx="1524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1047750</xdr:colOff>
      <xdr:row>5</xdr:row>
      <xdr:rowOff>123825</xdr:rowOff>
    </xdr:from>
    <xdr:to>
      <xdr:col>2</xdr:col>
      <xdr:colOff>1200150</xdr:colOff>
      <xdr:row>6</xdr:row>
      <xdr:rowOff>114300</xdr:rowOff>
    </xdr:to>
    <xdr:pic>
      <xdr:nvPicPr>
        <xdr:cNvPr id="1" name="Image 25">
          <a:hlinkClick r:id="rId3"/>
        </xdr:cNvPr>
        <xdr:cNvPicPr preferRelativeResize="1">
          <a:picLocks noChangeAspect="1"/>
        </xdr:cNvPicPr>
      </xdr:nvPicPr>
      <xdr:blipFill>
        <a:blip r:embed="rId1"/>
        <a:stretch>
          <a:fillRect/>
        </a:stretch>
      </xdr:blipFill>
      <xdr:spPr>
        <a:xfrm>
          <a:off x="2447925" y="1276350"/>
          <a:ext cx="152400" cy="152400"/>
        </a:xfrm>
        <a:prstGeom prst="rect">
          <a:avLst/>
        </a:prstGeom>
        <a:noFill/>
        <a:ln w="9525" cmpd="sng">
          <a:noFill/>
        </a:ln>
      </xdr:spPr>
    </xdr:pic>
    <xdr:clientData/>
  </xdr:twoCellAnchor>
  <xdr:twoCellAnchor editAs="oneCell">
    <xdr:from>
      <xdr:col>4</xdr:col>
      <xdr:colOff>323850</xdr:colOff>
      <xdr:row>5</xdr:row>
      <xdr:rowOff>123825</xdr:rowOff>
    </xdr:from>
    <xdr:to>
      <xdr:col>4</xdr:col>
      <xdr:colOff>476250</xdr:colOff>
      <xdr:row>6</xdr:row>
      <xdr:rowOff>114300</xdr:rowOff>
    </xdr:to>
    <xdr:pic>
      <xdr:nvPicPr>
        <xdr:cNvPr id="2" name="Image 25">
          <a:hlinkClick r:id="rId5"/>
        </xdr:cNvPr>
        <xdr:cNvPicPr preferRelativeResize="1">
          <a:picLocks noChangeAspect="1"/>
        </xdr:cNvPicPr>
      </xdr:nvPicPr>
      <xdr:blipFill>
        <a:blip r:embed="rId1"/>
        <a:stretch>
          <a:fillRect/>
        </a:stretch>
      </xdr:blipFill>
      <xdr:spPr>
        <a:xfrm>
          <a:off x="6276975" y="1276350"/>
          <a:ext cx="152400" cy="152400"/>
        </a:xfrm>
        <a:prstGeom prst="rect">
          <a:avLst/>
        </a:prstGeom>
        <a:noFill/>
        <a:ln w="9525" cmpd="sng">
          <a:noFill/>
        </a:ln>
      </xdr:spPr>
    </xdr:pic>
    <xdr:clientData/>
  </xdr:twoCellAnchor>
  <xdr:twoCellAnchor editAs="oneCell">
    <xdr:from>
      <xdr:col>2</xdr:col>
      <xdr:colOff>57150</xdr:colOff>
      <xdr:row>10</xdr:row>
      <xdr:rowOff>38100</xdr:rowOff>
    </xdr:from>
    <xdr:to>
      <xdr:col>2</xdr:col>
      <xdr:colOff>276225</xdr:colOff>
      <xdr:row>10</xdr:row>
      <xdr:rowOff>266700</xdr:rowOff>
    </xdr:to>
    <xdr:pic macro="[0]!SaisieId_CR_SF_">
      <xdr:nvPicPr>
        <xdr:cNvPr id="3" name="Image 1"/>
        <xdr:cNvPicPr preferRelativeResize="1">
          <a:picLocks noChangeAspect="1"/>
        </xdr:cNvPicPr>
      </xdr:nvPicPr>
      <xdr:blipFill>
        <a:blip r:embed="rId6"/>
        <a:stretch>
          <a:fillRect/>
        </a:stretch>
      </xdr:blipFill>
      <xdr:spPr>
        <a:xfrm>
          <a:off x="1457325" y="2686050"/>
          <a:ext cx="219075" cy="228600"/>
        </a:xfrm>
        <a:prstGeom prst="rect">
          <a:avLst/>
        </a:prstGeom>
        <a:noFill/>
        <a:ln w="9525" cmpd="sng">
          <a:noFill/>
        </a:ln>
      </xdr:spPr>
    </xdr:pic>
    <xdr:clientData/>
  </xdr:twoCellAnchor>
  <xdr:twoCellAnchor editAs="oneCell">
    <xdr:from>
      <xdr:col>2</xdr:col>
      <xdr:colOff>342900</xdr:colOff>
      <xdr:row>10</xdr:row>
      <xdr:rowOff>38100</xdr:rowOff>
    </xdr:from>
    <xdr:to>
      <xdr:col>2</xdr:col>
      <xdr:colOff>561975</xdr:colOff>
      <xdr:row>10</xdr:row>
      <xdr:rowOff>276225</xdr:rowOff>
    </xdr:to>
    <xdr:pic macro="[0]!ModifierId_CR_SF_">
      <xdr:nvPicPr>
        <xdr:cNvPr id="4" name="Image 2"/>
        <xdr:cNvPicPr preferRelativeResize="1">
          <a:picLocks noChangeAspect="1"/>
        </xdr:cNvPicPr>
      </xdr:nvPicPr>
      <xdr:blipFill>
        <a:blip r:embed="rId7"/>
        <a:stretch>
          <a:fillRect/>
        </a:stretch>
      </xdr:blipFill>
      <xdr:spPr>
        <a:xfrm>
          <a:off x="1743075" y="2686050"/>
          <a:ext cx="219075" cy="238125"/>
        </a:xfrm>
        <a:prstGeom prst="rect">
          <a:avLst/>
        </a:prstGeom>
        <a:noFill/>
        <a:ln w="9525" cmpd="sng">
          <a:noFill/>
        </a:ln>
      </xdr:spPr>
    </xdr:pic>
    <xdr:clientData/>
  </xdr:twoCellAnchor>
  <xdr:twoCellAnchor editAs="oneCell">
    <xdr:from>
      <xdr:col>2</xdr:col>
      <xdr:colOff>619125</xdr:colOff>
      <xdr:row>10</xdr:row>
      <xdr:rowOff>38100</xdr:rowOff>
    </xdr:from>
    <xdr:to>
      <xdr:col>2</xdr:col>
      <xdr:colOff>838200</xdr:colOff>
      <xdr:row>10</xdr:row>
      <xdr:rowOff>276225</xdr:rowOff>
    </xdr:to>
    <xdr:pic macro="[0]!SupprimerId_CR_SF_">
      <xdr:nvPicPr>
        <xdr:cNvPr id="5" name="Image 3"/>
        <xdr:cNvPicPr preferRelativeResize="1">
          <a:picLocks noChangeAspect="1"/>
        </xdr:cNvPicPr>
      </xdr:nvPicPr>
      <xdr:blipFill>
        <a:blip r:embed="rId8"/>
        <a:stretch>
          <a:fillRect/>
        </a:stretch>
      </xdr:blipFill>
      <xdr:spPr>
        <a:xfrm>
          <a:off x="2019300" y="2686050"/>
          <a:ext cx="21907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352425</xdr:colOff>
      <xdr:row>14</xdr:row>
      <xdr:rowOff>85725</xdr:rowOff>
    </xdr:from>
    <xdr:to>
      <xdr:col>5</xdr:col>
      <xdr:colOff>504825</xdr:colOff>
      <xdr:row>15</xdr:row>
      <xdr:rowOff>76200</xdr:rowOff>
    </xdr:to>
    <xdr:pic>
      <xdr:nvPicPr>
        <xdr:cNvPr id="1" name="Image 25">
          <a:hlinkClick r:id="rId3"/>
        </xdr:cNvPr>
        <xdr:cNvPicPr preferRelativeResize="1">
          <a:picLocks noChangeAspect="1"/>
        </xdr:cNvPicPr>
      </xdr:nvPicPr>
      <xdr:blipFill>
        <a:blip r:embed="rId1"/>
        <a:stretch>
          <a:fillRect/>
        </a:stretch>
      </xdr:blipFill>
      <xdr:spPr>
        <a:xfrm>
          <a:off x="7315200" y="3095625"/>
          <a:ext cx="152400" cy="152400"/>
        </a:xfrm>
        <a:prstGeom prst="rect">
          <a:avLst/>
        </a:prstGeom>
        <a:noFill/>
        <a:ln w="9525" cmpd="sng">
          <a:noFill/>
        </a:ln>
      </xdr:spPr>
    </xdr:pic>
    <xdr:clientData/>
  </xdr:twoCellAnchor>
  <xdr:twoCellAnchor editAs="oneCell">
    <xdr:from>
      <xdr:col>11</xdr:col>
      <xdr:colOff>342900</xdr:colOff>
      <xdr:row>14</xdr:row>
      <xdr:rowOff>19050</xdr:rowOff>
    </xdr:from>
    <xdr:to>
      <xdr:col>11</xdr:col>
      <xdr:colOff>495300</xdr:colOff>
      <xdr:row>15</xdr:row>
      <xdr:rowOff>9525</xdr:rowOff>
    </xdr:to>
    <xdr:pic>
      <xdr:nvPicPr>
        <xdr:cNvPr id="2" name="Image 25">
          <a:hlinkClick r:id="rId5"/>
        </xdr:cNvPr>
        <xdr:cNvPicPr preferRelativeResize="1">
          <a:picLocks noChangeAspect="1"/>
        </xdr:cNvPicPr>
      </xdr:nvPicPr>
      <xdr:blipFill>
        <a:blip r:embed="rId1"/>
        <a:stretch>
          <a:fillRect/>
        </a:stretch>
      </xdr:blipFill>
      <xdr:spPr>
        <a:xfrm>
          <a:off x="12392025" y="3028950"/>
          <a:ext cx="152400" cy="152400"/>
        </a:xfrm>
        <a:prstGeom prst="rect">
          <a:avLst/>
        </a:prstGeom>
        <a:noFill/>
        <a:ln w="9525" cmpd="sng">
          <a:noFill/>
        </a:ln>
      </xdr:spPr>
    </xdr:pic>
    <xdr:clientData/>
  </xdr:twoCellAnchor>
  <xdr:twoCellAnchor editAs="oneCell">
    <xdr:from>
      <xdr:col>14</xdr:col>
      <xdr:colOff>390525</xdr:colOff>
      <xdr:row>14</xdr:row>
      <xdr:rowOff>85725</xdr:rowOff>
    </xdr:from>
    <xdr:to>
      <xdr:col>14</xdr:col>
      <xdr:colOff>542925</xdr:colOff>
      <xdr:row>15</xdr:row>
      <xdr:rowOff>76200</xdr:rowOff>
    </xdr:to>
    <xdr:pic>
      <xdr:nvPicPr>
        <xdr:cNvPr id="3" name="Image 25">
          <a:hlinkClick r:id="rId7"/>
        </xdr:cNvPr>
        <xdr:cNvPicPr preferRelativeResize="1">
          <a:picLocks noChangeAspect="1"/>
        </xdr:cNvPicPr>
      </xdr:nvPicPr>
      <xdr:blipFill>
        <a:blip r:embed="rId1"/>
        <a:stretch>
          <a:fillRect/>
        </a:stretch>
      </xdr:blipFill>
      <xdr:spPr>
        <a:xfrm>
          <a:off x="14982825" y="3095625"/>
          <a:ext cx="152400" cy="152400"/>
        </a:xfrm>
        <a:prstGeom prst="rect">
          <a:avLst/>
        </a:prstGeom>
        <a:noFill/>
        <a:ln w="9525" cmpd="sng">
          <a:noFill/>
        </a:ln>
      </xdr:spPr>
    </xdr:pic>
    <xdr:clientData/>
  </xdr:twoCellAnchor>
  <xdr:twoCellAnchor editAs="oneCell">
    <xdr:from>
      <xdr:col>14</xdr:col>
      <xdr:colOff>371475</xdr:colOff>
      <xdr:row>65</xdr:row>
      <xdr:rowOff>142875</xdr:rowOff>
    </xdr:from>
    <xdr:to>
      <xdr:col>14</xdr:col>
      <xdr:colOff>523875</xdr:colOff>
      <xdr:row>66</xdr:row>
      <xdr:rowOff>142875</xdr:rowOff>
    </xdr:to>
    <xdr:pic>
      <xdr:nvPicPr>
        <xdr:cNvPr id="4" name="Image 25">
          <a:hlinkClick r:id="rId9"/>
        </xdr:cNvPr>
        <xdr:cNvPicPr preferRelativeResize="1">
          <a:picLocks noChangeAspect="1"/>
        </xdr:cNvPicPr>
      </xdr:nvPicPr>
      <xdr:blipFill>
        <a:blip r:embed="rId1"/>
        <a:stretch>
          <a:fillRect/>
        </a:stretch>
      </xdr:blipFill>
      <xdr:spPr>
        <a:xfrm>
          <a:off x="14963775" y="13611225"/>
          <a:ext cx="152400" cy="161925"/>
        </a:xfrm>
        <a:prstGeom prst="rect">
          <a:avLst/>
        </a:prstGeom>
        <a:noFill/>
        <a:ln w="9525" cmpd="sng">
          <a:noFill/>
        </a:ln>
      </xdr:spPr>
    </xdr:pic>
    <xdr:clientData/>
  </xdr:twoCellAnchor>
  <xdr:twoCellAnchor editAs="oneCell">
    <xdr:from>
      <xdr:col>14</xdr:col>
      <xdr:colOff>352425</xdr:colOff>
      <xdr:row>115</xdr:row>
      <xdr:rowOff>133350</xdr:rowOff>
    </xdr:from>
    <xdr:to>
      <xdr:col>14</xdr:col>
      <xdr:colOff>504825</xdr:colOff>
      <xdr:row>116</xdr:row>
      <xdr:rowOff>123825</xdr:rowOff>
    </xdr:to>
    <xdr:pic>
      <xdr:nvPicPr>
        <xdr:cNvPr id="5" name="Image 25">
          <a:hlinkClick r:id="rId11"/>
        </xdr:cNvPr>
        <xdr:cNvPicPr preferRelativeResize="1">
          <a:picLocks noChangeAspect="1"/>
        </xdr:cNvPicPr>
      </xdr:nvPicPr>
      <xdr:blipFill>
        <a:blip r:embed="rId1"/>
        <a:stretch>
          <a:fillRect/>
        </a:stretch>
      </xdr:blipFill>
      <xdr:spPr>
        <a:xfrm>
          <a:off x="14944725" y="24107775"/>
          <a:ext cx="152400" cy="152400"/>
        </a:xfrm>
        <a:prstGeom prst="rect">
          <a:avLst/>
        </a:prstGeom>
        <a:noFill/>
        <a:ln w="9525" cmpd="sng">
          <a:noFill/>
        </a:ln>
      </xdr:spPr>
    </xdr:pic>
    <xdr:clientData/>
  </xdr:twoCellAnchor>
  <xdr:twoCellAnchor editAs="oneCell">
    <xdr:from>
      <xdr:col>0</xdr:col>
      <xdr:colOff>57150</xdr:colOff>
      <xdr:row>29</xdr:row>
      <xdr:rowOff>47625</xdr:rowOff>
    </xdr:from>
    <xdr:to>
      <xdr:col>0</xdr:col>
      <xdr:colOff>209550</xdr:colOff>
      <xdr:row>29</xdr:row>
      <xdr:rowOff>200025</xdr:rowOff>
    </xdr:to>
    <xdr:pic>
      <xdr:nvPicPr>
        <xdr:cNvPr id="6" name="Image 25">
          <a:hlinkClick r:id="rId13"/>
        </xdr:cNvPr>
        <xdr:cNvPicPr preferRelativeResize="1">
          <a:picLocks noChangeAspect="1"/>
        </xdr:cNvPicPr>
      </xdr:nvPicPr>
      <xdr:blipFill>
        <a:blip r:embed="rId1"/>
        <a:stretch>
          <a:fillRect/>
        </a:stretch>
      </xdr:blipFill>
      <xdr:spPr>
        <a:xfrm>
          <a:off x="57150" y="6134100"/>
          <a:ext cx="152400" cy="152400"/>
        </a:xfrm>
        <a:prstGeom prst="rect">
          <a:avLst/>
        </a:prstGeom>
        <a:noFill/>
        <a:ln w="9525" cmpd="sng">
          <a:noFill/>
        </a:ln>
      </xdr:spPr>
    </xdr:pic>
    <xdr:clientData/>
  </xdr:twoCellAnchor>
  <xdr:twoCellAnchor editAs="oneCell">
    <xdr:from>
      <xdr:col>0</xdr:col>
      <xdr:colOff>57150</xdr:colOff>
      <xdr:row>33</xdr:row>
      <xdr:rowOff>95250</xdr:rowOff>
    </xdr:from>
    <xdr:to>
      <xdr:col>0</xdr:col>
      <xdr:colOff>209550</xdr:colOff>
      <xdr:row>33</xdr:row>
      <xdr:rowOff>247650</xdr:rowOff>
    </xdr:to>
    <xdr:pic>
      <xdr:nvPicPr>
        <xdr:cNvPr id="7" name="Image 25">
          <a:hlinkClick r:id="rId15"/>
        </xdr:cNvPr>
        <xdr:cNvPicPr preferRelativeResize="1">
          <a:picLocks noChangeAspect="1"/>
        </xdr:cNvPicPr>
      </xdr:nvPicPr>
      <xdr:blipFill>
        <a:blip r:embed="rId1"/>
        <a:stretch>
          <a:fillRect/>
        </a:stretch>
      </xdr:blipFill>
      <xdr:spPr>
        <a:xfrm>
          <a:off x="57150" y="6962775"/>
          <a:ext cx="152400" cy="152400"/>
        </a:xfrm>
        <a:prstGeom prst="rect">
          <a:avLst/>
        </a:prstGeom>
        <a:noFill/>
        <a:ln w="9525" cmpd="sng">
          <a:noFill/>
        </a:ln>
      </xdr:spPr>
    </xdr:pic>
    <xdr:clientData/>
  </xdr:twoCellAnchor>
  <xdr:twoCellAnchor editAs="oneCell">
    <xdr:from>
      <xdr:col>0</xdr:col>
      <xdr:colOff>57150</xdr:colOff>
      <xdr:row>43</xdr:row>
      <xdr:rowOff>104775</xdr:rowOff>
    </xdr:from>
    <xdr:to>
      <xdr:col>0</xdr:col>
      <xdr:colOff>209550</xdr:colOff>
      <xdr:row>43</xdr:row>
      <xdr:rowOff>257175</xdr:rowOff>
    </xdr:to>
    <xdr:pic>
      <xdr:nvPicPr>
        <xdr:cNvPr id="8" name="Image 25">
          <a:hlinkClick r:id="rId17"/>
        </xdr:cNvPr>
        <xdr:cNvPicPr preferRelativeResize="1">
          <a:picLocks noChangeAspect="1"/>
        </xdr:cNvPicPr>
      </xdr:nvPicPr>
      <xdr:blipFill>
        <a:blip r:embed="rId1"/>
        <a:stretch>
          <a:fillRect/>
        </a:stretch>
      </xdr:blipFill>
      <xdr:spPr>
        <a:xfrm>
          <a:off x="57150" y="9429750"/>
          <a:ext cx="152400" cy="152400"/>
        </a:xfrm>
        <a:prstGeom prst="rect">
          <a:avLst/>
        </a:prstGeom>
        <a:noFill/>
        <a:ln w="9525" cmpd="sng">
          <a:noFill/>
        </a:ln>
      </xdr:spPr>
    </xdr:pic>
    <xdr:clientData/>
  </xdr:twoCellAnchor>
  <xdr:twoCellAnchor editAs="oneCell">
    <xdr:from>
      <xdr:col>0</xdr:col>
      <xdr:colOff>47625</xdr:colOff>
      <xdr:row>134</xdr:row>
      <xdr:rowOff>76200</xdr:rowOff>
    </xdr:from>
    <xdr:to>
      <xdr:col>0</xdr:col>
      <xdr:colOff>200025</xdr:colOff>
      <xdr:row>134</xdr:row>
      <xdr:rowOff>228600</xdr:rowOff>
    </xdr:to>
    <xdr:pic>
      <xdr:nvPicPr>
        <xdr:cNvPr id="9" name="Image 25">
          <a:hlinkClick r:id="rId19"/>
        </xdr:cNvPr>
        <xdr:cNvPicPr preferRelativeResize="1">
          <a:picLocks noChangeAspect="1"/>
        </xdr:cNvPicPr>
      </xdr:nvPicPr>
      <xdr:blipFill>
        <a:blip r:embed="rId1"/>
        <a:stretch>
          <a:fillRect/>
        </a:stretch>
      </xdr:blipFill>
      <xdr:spPr>
        <a:xfrm>
          <a:off x="47625" y="27574875"/>
          <a:ext cx="152400" cy="152400"/>
        </a:xfrm>
        <a:prstGeom prst="rect">
          <a:avLst/>
        </a:prstGeom>
        <a:noFill/>
        <a:ln w="9525" cmpd="sng">
          <a:noFill/>
        </a:ln>
      </xdr:spPr>
    </xdr:pic>
    <xdr:clientData/>
  </xdr:twoCellAnchor>
  <xdr:twoCellAnchor editAs="oneCell">
    <xdr:from>
      <xdr:col>0</xdr:col>
      <xdr:colOff>38100</xdr:colOff>
      <xdr:row>104</xdr:row>
      <xdr:rowOff>19050</xdr:rowOff>
    </xdr:from>
    <xdr:to>
      <xdr:col>0</xdr:col>
      <xdr:colOff>190500</xdr:colOff>
      <xdr:row>104</xdr:row>
      <xdr:rowOff>171450</xdr:rowOff>
    </xdr:to>
    <xdr:pic>
      <xdr:nvPicPr>
        <xdr:cNvPr id="10" name="Image 25">
          <a:hlinkClick r:id="rId21"/>
        </xdr:cNvPr>
        <xdr:cNvPicPr preferRelativeResize="1">
          <a:picLocks noChangeAspect="1"/>
        </xdr:cNvPicPr>
      </xdr:nvPicPr>
      <xdr:blipFill>
        <a:blip r:embed="rId1"/>
        <a:stretch>
          <a:fillRect/>
        </a:stretch>
      </xdr:blipFill>
      <xdr:spPr>
        <a:xfrm>
          <a:off x="38100" y="22069425"/>
          <a:ext cx="152400" cy="15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476250</xdr:colOff>
      <xdr:row>5</xdr:row>
      <xdr:rowOff>0</xdr:rowOff>
    </xdr:from>
    <xdr:to>
      <xdr:col>6</xdr:col>
      <xdr:colOff>628650</xdr:colOff>
      <xdr:row>5</xdr:row>
      <xdr:rowOff>152400</xdr:rowOff>
    </xdr:to>
    <xdr:pic>
      <xdr:nvPicPr>
        <xdr:cNvPr id="1" name="Image 25">
          <a:hlinkClick r:id="rId3"/>
        </xdr:cNvPr>
        <xdr:cNvPicPr preferRelativeResize="1">
          <a:picLocks noChangeAspect="1"/>
        </xdr:cNvPicPr>
      </xdr:nvPicPr>
      <xdr:blipFill>
        <a:blip r:embed="rId1"/>
        <a:stretch>
          <a:fillRect/>
        </a:stretch>
      </xdr:blipFill>
      <xdr:spPr>
        <a:xfrm>
          <a:off x="6819900" y="1133475"/>
          <a:ext cx="152400" cy="152400"/>
        </a:xfrm>
        <a:prstGeom prst="rect">
          <a:avLst/>
        </a:prstGeom>
        <a:noFill/>
        <a:ln w="9525" cmpd="sng">
          <a:noFill/>
        </a:ln>
      </xdr:spPr>
    </xdr:pic>
    <xdr:clientData/>
  </xdr:twoCellAnchor>
  <xdr:twoCellAnchor editAs="oneCell">
    <xdr:from>
      <xdr:col>4</xdr:col>
      <xdr:colOff>428625</xdr:colOff>
      <xdr:row>10</xdr:row>
      <xdr:rowOff>514350</xdr:rowOff>
    </xdr:from>
    <xdr:to>
      <xdr:col>4</xdr:col>
      <xdr:colOff>581025</xdr:colOff>
      <xdr:row>10</xdr:row>
      <xdr:rowOff>685800</xdr:rowOff>
    </xdr:to>
    <xdr:pic>
      <xdr:nvPicPr>
        <xdr:cNvPr id="2" name="Image 25">
          <a:hlinkClick r:id="rId5"/>
        </xdr:cNvPr>
        <xdr:cNvPicPr preferRelativeResize="1">
          <a:picLocks noChangeAspect="1"/>
        </xdr:cNvPicPr>
      </xdr:nvPicPr>
      <xdr:blipFill>
        <a:blip r:embed="rId1"/>
        <a:stretch>
          <a:fillRect/>
        </a:stretch>
      </xdr:blipFill>
      <xdr:spPr>
        <a:xfrm>
          <a:off x="4676775" y="2952750"/>
          <a:ext cx="152400" cy="161925"/>
        </a:xfrm>
        <a:prstGeom prst="rect">
          <a:avLst/>
        </a:prstGeom>
        <a:noFill/>
        <a:ln w="9525" cmpd="sng">
          <a:noFill/>
        </a:ln>
      </xdr:spPr>
    </xdr:pic>
    <xdr:clientData/>
  </xdr:twoCellAnchor>
  <xdr:twoCellAnchor editAs="oneCell">
    <xdr:from>
      <xdr:col>8</xdr:col>
      <xdr:colOff>990600</xdr:colOff>
      <xdr:row>10</xdr:row>
      <xdr:rowOff>514350</xdr:rowOff>
    </xdr:from>
    <xdr:to>
      <xdr:col>9</xdr:col>
      <xdr:colOff>95250</xdr:colOff>
      <xdr:row>10</xdr:row>
      <xdr:rowOff>685800</xdr:rowOff>
    </xdr:to>
    <xdr:pic>
      <xdr:nvPicPr>
        <xdr:cNvPr id="3" name="Image 25">
          <a:hlinkClick r:id="rId7"/>
        </xdr:cNvPr>
        <xdr:cNvPicPr preferRelativeResize="1">
          <a:picLocks noChangeAspect="1"/>
        </xdr:cNvPicPr>
      </xdr:nvPicPr>
      <xdr:blipFill>
        <a:blip r:embed="rId1"/>
        <a:stretch>
          <a:fillRect/>
        </a:stretch>
      </xdr:blipFill>
      <xdr:spPr>
        <a:xfrm>
          <a:off x="9429750" y="2952750"/>
          <a:ext cx="152400" cy="161925"/>
        </a:xfrm>
        <a:prstGeom prst="rect">
          <a:avLst/>
        </a:prstGeom>
        <a:noFill/>
        <a:ln w="9525" cmpd="sng">
          <a:noFill/>
        </a:ln>
      </xdr:spPr>
    </xdr:pic>
    <xdr:clientData/>
  </xdr:twoCellAnchor>
  <xdr:twoCellAnchor editAs="oneCell">
    <xdr:from>
      <xdr:col>0</xdr:col>
      <xdr:colOff>38100</xdr:colOff>
      <xdr:row>13</xdr:row>
      <xdr:rowOff>171450</xdr:rowOff>
    </xdr:from>
    <xdr:to>
      <xdr:col>0</xdr:col>
      <xdr:colOff>190500</xdr:colOff>
      <xdr:row>13</xdr:row>
      <xdr:rowOff>333375</xdr:rowOff>
    </xdr:to>
    <xdr:pic>
      <xdr:nvPicPr>
        <xdr:cNvPr id="4" name="Image 25">
          <a:hlinkClick r:id="rId9"/>
        </xdr:cNvPr>
        <xdr:cNvPicPr preferRelativeResize="1">
          <a:picLocks noChangeAspect="1"/>
        </xdr:cNvPicPr>
      </xdr:nvPicPr>
      <xdr:blipFill>
        <a:blip r:embed="rId1"/>
        <a:stretch>
          <a:fillRect/>
        </a:stretch>
      </xdr:blipFill>
      <xdr:spPr>
        <a:xfrm>
          <a:off x="38100" y="4171950"/>
          <a:ext cx="152400" cy="161925"/>
        </a:xfrm>
        <a:prstGeom prst="rect">
          <a:avLst/>
        </a:prstGeom>
        <a:noFill/>
        <a:ln w="9525" cmpd="sng">
          <a:noFill/>
        </a:ln>
      </xdr:spPr>
    </xdr:pic>
    <xdr:clientData/>
  </xdr:twoCellAnchor>
  <xdr:twoCellAnchor editAs="oneCell">
    <xdr:from>
      <xdr:col>7</xdr:col>
      <xdr:colOff>466725</xdr:colOff>
      <xdr:row>21</xdr:row>
      <xdr:rowOff>161925</xdr:rowOff>
    </xdr:from>
    <xdr:to>
      <xdr:col>7</xdr:col>
      <xdr:colOff>619125</xdr:colOff>
      <xdr:row>22</xdr:row>
      <xdr:rowOff>152400</xdr:rowOff>
    </xdr:to>
    <xdr:pic>
      <xdr:nvPicPr>
        <xdr:cNvPr id="5" name="Image 25">
          <a:hlinkClick r:id="rId11"/>
        </xdr:cNvPr>
        <xdr:cNvPicPr preferRelativeResize="1">
          <a:picLocks noChangeAspect="1"/>
        </xdr:cNvPicPr>
      </xdr:nvPicPr>
      <xdr:blipFill>
        <a:blip r:embed="rId1"/>
        <a:stretch>
          <a:fillRect/>
        </a:stretch>
      </xdr:blipFill>
      <xdr:spPr>
        <a:xfrm>
          <a:off x="7858125" y="5686425"/>
          <a:ext cx="152400" cy="161925"/>
        </a:xfrm>
        <a:prstGeom prst="rect">
          <a:avLst/>
        </a:prstGeom>
        <a:noFill/>
        <a:ln w="9525" cmpd="sng">
          <a:noFill/>
        </a:ln>
      </xdr:spPr>
    </xdr:pic>
    <xdr:clientData/>
  </xdr:twoCellAnchor>
  <xdr:twoCellAnchor editAs="oneCell">
    <xdr:from>
      <xdr:col>5</xdr:col>
      <xdr:colOff>438150</xdr:colOff>
      <xdr:row>10</xdr:row>
      <xdr:rowOff>504825</xdr:rowOff>
    </xdr:from>
    <xdr:to>
      <xdr:col>5</xdr:col>
      <xdr:colOff>590550</xdr:colOff>
      <xdr:row>10</xdr:row>
      <xdr:rowOff>666750</xdr:rowOff>
    </xdr:to>
    <xdr:pic>
      <xdr:nvPicPr>
        <xdr:cNvPr id="6" name="Image 25">
          <a:hlinkClick r:id="rId13"/>
        </xdr:cNvPr>
        <xdr:cNvPicPr preferRelativeResize="1">
          <a:picLocks noChangeAspect="1"/>
        </xdr:cNvPicPr>
      </xdr:nvPicPr>
      <xdr:blipFill>
        <a:blip r:embed="rId1"/>
        <a:stretch>
          <a:fillRect/>
        </a:stretch>
      </xdr:blipFill>
      <xdr:spPr>
        <a:xfrm>
          <a:off x="5734050" y="2943225"/>
          <a:ext cx="152400" cy="161925"/>
        </a:xfrm>
        <a:prstGeom prst="rect">
          <a:avLst/>
        </a:prstGeom>
        <a:noFill/>
        <a:ln w="9525" cmpd="sng">
          <a:noFill/>
        </a:ln>
      </xdr:spPr>
    </xdr:pic>
    <xdr:clientData/>
  </xdr:twoCellAnchor>
  <xdr:twoCellAnchor editAs="oneCell">
    <xdr:from>
      <xdr:col>6</xdr:col>
      <xdr:colOff>457200</xdr:colOff>
      <xdr:row>10</xdr:row>
      <xdr:rowOff>514350</xdr:rowOff>
    </xdr:from>
    <xdr:to>
      <xdr:col>6</xdr:col>
      <xdr:colOff>609600</xdr:colOff>
      <xdr:row>10</xdr:row>
      <xdr:rowOff>685800</xdr:rowOff>
    </xdr:to>
    <xdr:pic>
      <xdr:nvPicPr>
        <xdr:cNvPr id="7" name="Image 25">
          <a:hlinkClick r:id="rId15"/>
        </xdr:cNvPr>
        <xdr:cNvPicPr preferRelativeResize="1">
          <a:picLocks noChangeAspect="1"/>
        </xdr:cNvPicPr>
      </xdr:nvPicPr>
      <xdr:blipFill>
        <a:blip r:embed="rId1"/>
        <a:stretch>
          <a:fillRect/>
        </a:stretch>
      </xdr:blipFill>
      <xdr:spPr>
        <a:xfrm>
          <a:off x="6800850" y="2952750"/>
          <a:ext cx="152400" cy="161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9</xdr:row>
      <xdr:rowOff>180975</xdr:rowOff>
    </xdr:from>
    <xdr:to>
      <xdr:col>0</xdr:col>
      <xdr:colOff>180975</xdr:colOff>
      <xdr:row>9</xdr:row>
      <xdr:rowOff>333375</xdr:rowOff>
    </xdr:to>
    <xdr:pic>
      <xdr:nvPicPr>
        <xdr:cNvPr id="1" name="Image 25">
          <a:hlinkClick r:id="rId3"/>
        </xdr:cNvPr>
        <xdr:cNvPicPr preferRelativeResize="1">
          <a:picLocks noChangeAspect="1"/>
        </xdr:cNvPicPr>
      </xdr:nvPicPr>
      <xdr:blipFill>
        <a:blip r:embed="rId1"/>
        <a:stretch>
          <a:fillRect/>
        </a:stretch>
      </xdr:blipFill>
      <xdr:spPr>
        <a:xfrm>
          <a:off x="28575" y="2162175"/>
          <a:ext cx="152400" cy="152400"/>
        </a:xfrm>
        <a:prstGeom prst="rect">
          <a:avLst/>
        </a:prstGeom>
        <a:noFill/>
        <a:ln w="9525" cmpd="sng">
          <a:noFill/>
        </a:ln>
      </xdr:spPr>
    </xdr:pic>
    <xdr:clientData/>
  </xdr:twoCellAnchor>
  <xdr:twoCellAnchor editAs="oneCell">
    <xdr:from>
      <xdr:col>1</xdr:col>
      <xdr:colOff>1190625</xdr:colOff>
      <xdr:row>13</xdr:row>
      <xdr:rowOff>66675</xdr:rowOff>
    </xdr:from>
    <xdr:to>
      <xdr:col>1</xdr:col>
      <xdr:colOff>1343025</xdr:colOff>
      <xdr:row>13</xdr:row>
      <xdr:rowOff>219075</xdr:rowOff>
    </xdr:to>
    <xdr:pic>
      <xdr:nvPicPr>
        <xdr:cNvPr id="2" name="Image 25">
          <a:hlinkClick r:id="rId5"/>
        </xdr:cNvPr>
        <xdr:cNvPicPr preferRelativeResize="1">
          <a:picLocks noChangeAspect="1"/>
        </xdr:cNvPicPr>
      </xdr:nvPicPr>
      <xdr:blipFill>
        <a:blip r:embed="rId1"/>
        <a:stretch>
          <a:fillRect/>
        </a:stretch>
      </xdr:blipFill>
      <xdr:spPr>
        <a:xfrm>
          <a:off x="1371600" y="3419475"/>
          <a:ext cx="152400" cy="152400"/>
        </a:xfrm>
        <a:prstGeom prst="rect">
          <a:avLst/>
        </a:prstGeom>
        <a:noFill/>
        <a:ln w="9525" cmpd="sng">
          <a:noFill/>
        </a:ln>
      </xdr:spPr>
    </xdr:pic>
    <xdr:clientData/>
  </xdr:twoCellAnchor>
  <xdr:twoCellAnchor editAs="oneCell">
    <xdr:from>
      <xdr:col>1</xdr:col>
      <xdr:colOff>1238250</xdr:colOff>
      <xdr:row>29</xdr:row>
      <xdr:rowOff>171450</xdr:rowOff>
    </xdr:from>
    <xdr:to>
      <xdr:col>1</xdr:col>
      <xdr:colOff>1390650</xdr:colOff>
      <xdr:row>29</xdr:row>
      <xdr:rowOff>323850</xdr:rowOff>
    </xdr:to>
    <xdr:pic>
      <xdr:nvPicPr>
        <xdr:cNvPr id="3" name="Image 25">
          <a:hlinkClick r:id="rId7"/>
        </xdr:cNvPr>
        <xdr:cNvPicPr preferRelativeResize="1">
          <a:picLocks noChangeAspect="1"/>
        </xdr:cNvPicPr>
      </xdr:nvPicPr>
      <xdr:blipFill>
        <a:blip r:embed="rId1"/>
        <a:stretch>
          <a:fillRect/>
        </a:stretch>
      </xdr:blipFill>
      <xdr:spPr>
        <a:xfrm>
          <a:off x="1419225" y="7067550"/>
          <a:ext cx="152400"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361950</xdr:colOff>
      <xdr:row>14</xdr:row>
      <xdr:rowOff>142875</xdr:rowOff>
    </xdr:from>
    <xdr:to>
      <xdr:col>11</xdr:col>
      <xdr:colOff>504825</xdr:colOff>
      <xdr:row>15</xdr:row>
      <xdr:rowOff>133350</xdr:rowOff>
    </xdr:to>
    <xdr:pic>
      <xdr:nvPicPr>
        <xdr:cNvPr id="1" name="Image 25">
          <a:hlinkClick r:id="rId3"/>
        </xdr:cNvPr>
        <xdr:cNvPicPr preferRelativeResize="1">
          <a:picLocks noChangeAspect="1"/>
        </xdr:cNvPicPr>
      </xdr:nvPicPr>
      <xdr:blipFill>
        <a:blip r:embed="rId1"/>
        <a:stretch>
          <a:fillRect/>
        </a:stretch>
      </xdr:blipFill>
      <xdr:spPr>
        <a:xfrm>
          <a:off x="12334875" y="3409950"/>
          <a:ext cx="142875" cy="152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457200</xdr:colOff>
      <xdr:row>5</xdr:row>
      <xdr:rowOff>0</xdr:rowOff>
    </xdr:from>
    <xdr:to>
      <xdr:col>6</xdr:col>
      <xdr:colOff>609600</xdr:colOff>
      <xdr:row>5</xdr:row>
      <xdr:rowOff>152400</xdr:rowOff>
    </xdr:to>
    <xdr:pic>
      <xdr:nvPicPr>
        <xdr:cNvPr id="1" name="Image 25">
          <a:hlinkClick r:id="rId3"/>
        </xdr:cNvPr>
        <xdr:cNvPicPr preferRelativeResize="1">
          <a:picLocks noChangeAspect="1"/>
        </xdr:cNvPicPr>
      </xdr:nvPicPr>
      <xdr:blipFill>
        <a:blip r:embed="rId1"/>
        <a:stretch>
          <a:fillRect/>
        </a:stretch>
      </xdr:blipFill>
      <xdr:spPr>
        <a:xfrm>
          <a:off x="6800850" y="1295400"/>
          <a:ext cx="152400" cy="152400"/>
        </a:xfrm>
        <a:prstGeom prst="rect">
          <a:avLst/>
        </a:prstGeom>
        <a:noFill/>
        <a:ln w="9525" cmpd="sng">
          <a:noFill/>
        </a:ln>
      </xdr:spPr>
    </xdr:pic>
    <xdr:clientData/>
  </xdr:twoCellAnchor>
  <xdr:twoCellAnchor editAs="oneCell">
    <xdr:from>
      <xdr:col>4</xdr:col>
      <xdr:colOff>476250</xdr:colOff>
      <xdr:row>10</xdr:row>
      <xdr:rowOff>0</xdr:rowOff>
    </xdr:from>
    <xdr:to>
      <xdr:col>4</xdr:col>
      <xdr:colOff>628650</xdr:colOff>
      <xdr:row>10</xdr:row>
      <xdr:rowOff>161925</xdr:rowOff>
    </xdr:to>
    <xdr:pic>
      <xdr:nvPicPr>
        <xdr:cNvPr id="2" name="Image 25">
          <a:hlinkClick r:id="rId5"/>
        </xdr:cNvPr>
        <xdr:cNvPicPr preferRelativeResize="1">
          <a:picLocks noChangeAspect="1"/>
        </xdr:cNvPicPr>
      </xdr:nvPicPr>
      <xdr:blipFill>
        <a:blip r:embed="rId1"/>
        <a:stretch>
          <a:fillRect/>
        </a:stretch>
      </xdr:blipFill>
      <xdr:spPr>
        <a:xfrm>
          <a:off x="4724400" y="2600325"/>
          <a:ext cx="152400" cy="161925"/>
        </a:xfrm>
        <a:prstGeom prst="rect">
          <a:avLst/>
        </a:prstGeom>
        <a:noFill/>
        <a:ln w="9525" cmpd="sng">
          <a:noFill/>
        </a:ln>
      </xdr:spPr>
    </xdr:pic>
    <xdr:clientData/>
  </xdr:twoCellAnchor>
  <xdr:twoCellAnchor editAs="oneCell">
    <xdr:from>
      <xdr:col>8</xdr:col>
      <xdr:colOff>1000125</xdr:colOff>
      <xdr:row>10</xdr:row>
      <xdr:rowOff>0</xdr:rowOff>
    </xdr:from>
    <xdr:to>
      <xdr:col>9</xdr:col>
      <xdr:colOff>104775</xdr:colOff>
      <xdr:row>10</xdr:row>
      <xdr:rowOff>161925</xdr:rowOff>
    </xdr:to>
    <xdr:pic>
      <xdr:nvPicPr>
        <xdr:cNvPr id="3" name="Image 25">
          <a:hlinkClick r:id="rId7"/>
        </xdr:cNvPr>
        <xdr:cNvPicPr preferRelativeResize="1">
          <a:picLocks noChangeAspect="1"/>
        </xdr:cNvPicPr>
      </xdr:nvPicPr>
      <xdr:blipFill>
        <a:blip r:embed="rId1"/>
        <a:stretch>
          <a:fillRect/>
        </a:stretch>
      </xdr:blipFill>
      <xdr:spPr>
        <a:xfrm>
          <a:off x="9439275" y="2600325"/>
          <a:ext cx="152400" cy="161925"/>
        </a:xfrm>
        <a:prstGeom prst="rect">
          <a:avLst/>
        </a:prstGeom>
        <a:noFill/>
        <a:ln w="9525" cmpd="sng">
          <a:noFill/>
        </a:ln>
      </xdr:spPr>
    </xdr:pic>
    <xdr:clientData/>
  </xdr:twoCellAnchor>
  <xdr:twoCellAnchor editAs="oneCell">
    <xdr:from>
      <xdr:col>0</xdr:col>
      <xdr:colOff>47625</xdr:colOff>
      <xdr:row>13</xdr:row>
      <xdr:rowOff>180975</xdr:rowOff>
    </xdr:from>
    <xdr:to>
      <xdr:col>0</xdr:col>
      <xdr:colOff>200025</xdr:colOff>
      <xdr:row>13</xdr:row>
      <xdr:rowOff>342900</xdr:rowOff>
    </xdr:to>
    <xdr:pic>
      <xdr:nvPicPr>
        <xdr:cNvPr id="4" name="Image 25">
          <a:hlinkClick r:id="rId9"/>
        </xdr:cNvPr>
        <xdr:cNvPicPr preferRelativeResize="1">
          <a:picLocks noChangeAspect="1"/>
        </xdr:cNvPicPr>
      </xdr:nvPicPr>
      <xdr:blipFill>
        <a:blip r:embed="rId1"/>
        <a:stretch>
          <a:fillRect/>
        </a:stretch>
      </xdr:blipFill>
      <xdr:spPr>
        <a:xfrm>
          <a:off x="47625" y="3781425"/>
          <a:ext cx="152400" cy="161925"/>
        </a:xfrm>
        <a:prstGeom prst="rect">
          <a:avLst/>
        </a:prstGeom>
        <a:noFill/>
        <a:ln w="9525" cmpd="sng">
          <a:noFill/>
        </a:ln>
      </xdr:spPr>
    </xdr:pic>
    <xdr:clientData/>
  </xdr:twoCellAnchor>
  <xdr:twoCellAnchor editAs="oneCell">
    <xdr:from>
      <xdr:col>7</xdr:col>
      <xdr:colOff>457200</xdr:colOff>
      <xdr:row>21</xdr:row>
      <xdr:rowOff>0</xdr:rowOff>
    </xdr:from>
    <xdr:to>
      <xdr:col>7</xdr:col>
      <xdr:colOff>609600</xdr:colOff>
      <xdr:row>21</xdr:row>
      <xdr:rowOff>152400</xdr:rowOff>
    </xdr:to>
    <xdr:pic>
      <xdr:nvPicPr>
        <xdr:cNvPr id="5" name="Image 25">
          <a:hlinkClick r:id="rId11"/>
        </xdr:cNvPr>
        <xdr:cNvPicPr preferRelativeResize="1">
          <a:picLocks noChangeAspect="1"/>
        </xdr:cNvPicPr>
      </xdr:nvPicPr>
      <xdr:blipFill>
        <a:blip r:embed="rId1"/>
        <a:stretch>
          <a:fillRect/>
        </a:stretch>
      </xdr:blipFill>
      <xdr:spPr>
        <a:xfrm>
          <a:off x="7848600" y="5124450"/>
          <a:ext cx="152400" cy="152400"/>
        </a:xfrm>
        <a:prstGeom prst="rect">
          <a:avLst/>
        </a:prstGeom>
        <a:noFill/>
        <a:ln w="9525" cmpd="sng">
          <a:noFill/>
        </a:ln>
      </xdr:spPr>
    </xdr:pic>
    <xdr:clientData/>
  </xdr:twoCellAnchor>
</xdr:wsDr>
</file>

<file path=xl/tables/table1.xml><?xml version="1.0" encoding="utf-8"?>
<table xmlns="http://schemas.openxmlformats.org/spreadsheetml/2006/main" id="1" name="Tableau2" displayName="Tableau2" ref="A2:E650" comment="" totalsRowShown="0">
  <autoFilter ref="A2:E650"/>
  <tableColumns count="5">
    <tableColumn id="1" name="Item"/>
    <tableColumn id="2" name="Valeur Gestionnaire"/>
    <tableColumn id="3" name="Référence"/>
    <tableColumn id="4" name="Valeur Cadre"/>
    <tableColumn id="5" name="Avi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11">
    <tabColor rgb="FF92D050"/>
  </sheetPr>
  <dimension ref="A1:M133"/>
  <sheetViews>
    <sheetView showGridLines="0" zoomScalePageLayoutView="0" workbookViewId="0" topLeftCell="A1">
      <selection activeCell="B1" sqref="B1"/>
    </sheetView>
  </sheetViews>
  <sheetFormatPr defaultColWidth="11.421875" defaultRowHeight="15"/>
  <cols>
    <col min="1" max="1" width="2.140625" style="149" customWidth="1"/>
    <col min="2" max="2" width="3.00390625" style="149" customWidth="1"/>
    <col min="3" max="3" width="15.28125" style="149" customWidth="1"/>
    <col min="4" max="4" width="21.00390625" style="149" customWidth="1"/>
    <col min="5" max="11" width="11.421875" style="149" customWidth="1"/>
    <col min="12" max="12" width="45.7109375" style="149" customWidth="1"/>
    <col min="13" max="13" width="2.8515625" style="149" customWidth="1"/>
    <col min="14" max="16384" width="11.421875" style="149" customWidth="1"/>
  </cols>
  <sheetData>
    <row r="1" spans="1:13" ht="14.25">
      <c r="A1" s="365"/>
      <c r="B1" s="515" t="s">
        <v>268</v>
      </c>
      <c r="C1" s="366"/>
      <c r="D1" s="366"/>
      <c r="E1" s="366"/>
      <c r="F1" s="366"/>
      <c r="G1" s="366"/>
      <c r="H1" s="366"/>
      <c r="I1" s="366"/>
      <c r="J1" s="366"/>
      <c r="K1" s="366"/>
      <c r="L1" s="366"/>
      <c r="M1" s="367"/>
    </row>
    <row r="2" spans="1:13" ht="31.5" customHeight="1">
      <c r="A2" s="165"/>
      <c r="B2" s="541" t="s">
        <v>147</v>
      </c>
      <c r="C2" s="541"/>
      <c r="D2" s="541"/>
      <c r="E2" s="541"/>
      <c r="F2" s="541"/>
      <c r="G2" s="541"/>
      <c r="H2" s="541"/>
      <c r="I2" s="541"/>
      <c r="J2" s="541"/>
      <c r="K2" s="541"/>
      <c r="L2" s="541"/>
      <c r="M2" s="162"/>
    </row>
    <row r="3" spans="1:13" ht="14.25">
      <c r="A3" s="165"/>
      <c r="B3" s="166"/>
      <c r="C3" s="166"/>
      <c r="D3" s="166"/>
      <c r="E3" s="166"/>
      <c r="F3" s="166"/>
      <c r="G3" s="166"/>
      <c r="H3" s="166"/>
      <c r="I3" s="166"/>
      <c r="J3" s="166"/>
      <c r="K3" s="166"/>
      <c r="L3" s="166"/>
      <c r="M3" s="162"/>
    </row>
    <row r="4" spans="1:13" ht="30" customHeight="1">
      <c r="A4" s="165"/>
      <c r="B4" s="166"/>
      <c r="C4" s="542" t="s">
        <v>173</v>
      </c>
      <c r="D4" s="542"/>
      <c r="E4" s="542"/>
      <c r="F4" s="542"/>
      <c r="G4" s="542"/>
      <c r="H4" s="542"/>
      <c r="I4" s="542"/>
      <c r="J4" s="542"/>
      <c r="K4" s="542"/>
      <c r="L4" s="542"/>
      <c r="M4" s="162"/>
    </row>
    <row r="5" spans="1:13" ht="30" customHeight="1">
      <c r="A5" s="165"/>
      <c r="B5" s="166"/>
      <c r="C5" s="542" t="s">
        <v>248</v>
      </c>
      <c r="D5" s="542"/>
      <c r="E5" s="542"/>
      <c r="F5" s="542"/>
      <c r="G5" s="542"/>
      <c r="H5" s="542"/>
      <c r="I5" s="542"/>
      <c r="J5" s="542"/>
      <c r="K5" s="542"/>
      <c r="L5" s="542"/>
      <c r="M5" s="162"/>
    </row>
    <row r="6" spans="1:13" ht="39" customHeight="1">
      <c r="A6" s="165"/>
      <c r="B6" s="166"/>
      <c r="C6" s="542" t="s">
        <v>261</v>
      </c>
      <c r="D6" s="542"/>
      <c r="E6" s="542"/>
      <c r="F6" s="542"/>
      <c r="G6" s="542"/>
      <c r="H6" s="542"/>
      <c r="I6" s="542"/>
      <c r="J6" s="542"/>
      <c r="K6" s="542"/>
      <c r="L6" s="542"/>
      <c r="M6" s="162"/>
    </row>
    <row r="7" spans="1:13" ht="34.5" customHeight="1">
      <c r="A7" s="165"/>
      <c r="B7" s="166"/>
      <c r="C7" s="542" t="s">
        <v>260</v>
      </c>
      <c r="D7" s="542"/>
      <c r="E7" s="542"/>
      <c r="F7" s="542"/>
      <c r="G7" s="542"/>
      <c r="H7" s="542"/>
      <c r="I7" s="542"/>
      <c r="J7" s="542"/>
      <c r="K7" s="542"/>
      <c r="L7" s="542"/>
      <c r="M7" s="162"/>
    </row>
    <row r="8" spans="1:13" ht="14.25">
      <c r="A8" s="165"/>
      <c r="B8" s="166"/>
      <c r="C8" s="166"/>
      <c r="D8" s="166"/>
      <c r="E8" s="166"/>
      <c r="F8" s="166"/>
      <c r="G8" s="166"/>
      <c r="H8" s="166"/>
      <c r="I8" s="166"/>
      <c r="J8" s="166"/>
      <c r="K8" s="166"/>
      <c r="L8" s="166"/>
      <c r="M8" s="162"/>
    </row>
    <row r="9" spans="1:13" ht="14.25">
      <c r="A9" s="165"/>
      <c r="B9" s="166"/>
      <c r="C9" s="368" t="s">
        <v>148</v>
      </c>
      <c r="D9" s="369"/>
      <c r="E9" s="369"/>
      <c r="F9" s="369"/>
      <c r="G9" s="369"/>
      <c r="H9" s="370"/>
      <c r="I9" s="370"/>
      <c r="J9" s="370"/>
      <c r="K9" s="370"/>
      <c r="L9" s="370"/>
      <c r="M9" s="162"/>
    </row>
    <row r="10" spans="1:13" ht="14.25">
      <c r="A10" s="165"/>
      <c r="B10" s="166"/>
      <c r="C10" s="371"/>
      <c r="D10" s="370"/>
      <c r="E10" s="370"/>
      <c r="F10" s="370"/>
      <c r="G10" s="370"/>
      <c r="H10" s="370"/>
      <c r="I10" s="370"/>
      <c r="J10" s="370"/>
      <c r="K10" s="370"/>
      <c r="L10" s="370"/>
      <c r="M10" s="162"/>
    </row>
    <row r="11" spans="1:13" ht="15" customHeight="1">
      <c r="A11" s="165"/>
      <c r="B11" s="166"/>
      <c r="C11" s="535" t="s">
        <v>168</v>
      </c>
      <c r="D11" s="535"/>
      <c r="E11" s="535"/>
      <c r="F11" s="535"/>
      <c r="G11" s="535"/>
      <c r="H11" s="535"/>
      <c r="I11" s="535"/>
      <c r="J11" s="535"/>
      <c r="K11" s="535"/>
      <c r="L11" s="535"/>
      <c r="M11" s="162"/>
    </row>
    <row r="12" spans="1:13" ht="15" customHeight="1">
      <c r="A12" s="165"/>
      <c r="B12" s="166"/>
      <c r="C12" s="535" t="s">
        <v>169</v>
      </c>
      <c r="D12" s="535"/>
      <c r="E12" s="535"/>
      <c r="F12" s="535"/>
      <c r="G12" s="535"/>
      <c r="H12" s="535"/>
      <c r="I12" s="535"/>
      <c r="J12" s="535"/>
      <c r="K12" s="535"/>
      <c r="L12" s="535"/>
      <c r="M12" s="162"/>
    </row>
    <row r="13" spans="1:13" ht="18.75" customHeight="1">
      <c r="A13" s="165"/>
      <c r="B13" s="166"/>
      <c r="C13" s="372" t="s">
        <v>174</v>
      </c>
      <c r="D13" s="370"/>
      <c r="E13" s="370"/>
      <c r="F13" s="370"/>
      <c r="G13" s="370"/>
      <c r="H13" s="370"/>
      <c r="I13" s="370"/>
      <c r="J13" s="370"/>
      <c r="K13" s="370"/>
      <c r="L13" s="370"/>
      <c r="M13" s="162"/>
    </row>
    <row r="14" spans="1:13" ht="15" customHeight="1">
      <c r="A14" s="165"/>
      <c r="B14" s="166"/>
      <c r="C14" s="535" t="s">
        <v>170</v>
      </c>
      <c r="D14" s="535"/>
      <c r="E14" s="535"/>
      <c r="F14" s="535"/>
      <c r="G14" s="535"/>
      <c r="H14" s="535"/>
      <c r="I14" s="535"/>
      <c r="J14" s="535"/>
      <c r="K14" s="535"/>
      <c r="L14" s="535"/>
      <c r="M14" s="162"/>
    </row>
    <row r="15" spans="1:13" ht="15" customHeight="1">
      <c r="A15" s="165"/>
      <c r="B15" s="166"/>
      <c r="C15" s="535" t="s">
        <v>171</v>
      </c>
      <c r="D15" s="535"/>
      <c r="E15" s="535"/>
      <c r="F15" s="535"/>
      <c r="G15" s="535"/>
      <c r="H15" s="535"/>
      <c r="I15" s="535"/>
      <c r="J15" s="535"/>
      <c r="K15" s="535"/>
      <c r="L15" s="535"/>
      <c r="M15" s="162"/>
    </row>
    <row r="16" spans="1:13" ht="14.25">
      <c r="A16" s="165"/>
      <c r="B16" s="166"/>
      <c r="C16" s="371"/>
      <c r="D16" s="370"/>
      <c r="E16" s="370"/>
      <c r="F16" s="370"/>
      <c r="G16" s="370"/>
      <c r="H16" s="370"/>
      <c r="I16" s="370"/>
      <c r="J16" s="370"/>
      <c r="K16" s="370"/>
      <c r="L16" s="370"/>
      <c r="M16" s="162"/>
    </row>
    <row r="17" spans="1:13" ht="15" customHeight="1">
      <c r="A17" s="165"/>
      <c r="B17" s="166"/>
      <c r="C17" s="543" t="s">
        <v>149</v>
      </c>
      <c r="D17" s="543"/>
      <c r="E17" s="543"/>
      <c r="F17" s="543"/>
      <c r="G17" s="543"/>
      <c r="H17" s="543"/>
      <c r="I17" s="543"/>
      <c r="J17" s="543"/>
      <c r="K17" s="543"/>
      <c r="L17" s="543"/>
      <c r="M17" s="162"/>
    </row>
    <row r="18" spans="1:13" ht="14.25">
      <c r="A18" s="165"/>
      <c r="B18" s="166"/>
      <c r="C18" s="372" t="s">
        <v>150</v>
      </c>
      <c r="D18" s="372"/>
      <c r="E18" s="372"/>
      <c r="F18" s="372"/>
      <c r="G18" s="372"/>
      <c r="H18" s="372"/>
      <c r="I18" s="372"/>
      <c r="J18" s="372"/>
      <c r="K18" s="372"/>
      <c r="L18" s="372"/>
      <c r="M18" s="162"/>
    </row>
    <row r="19" spans="1:13" ht="14.25">
      <c r="A19" s="165"/>
      <c r="B19" s="166"/>
      <c r="C19" s="373" t="s">
        <v>151</v>
      </c>
      <c r="D19" s="372"/>
      <c r="E19" s="372"/>
      <c r="F19" s="372"/>
      <c r="G19" s="372"/>
      <c r="H19" s="372"/>
      <c r="I19" s="372"/>
      <c r="J19" s="372"/>
      <c r="K19" s="372"/>
      <c r="L19" s="372"/>
      <c r="M19" s="162"/>
    </row>
    <row r="20" spans="1:13" ht="15">
      <c r="A20" s="165"/>
      <c r="B20" s="166"/>
      <c r="C20" s="373" t="s">
        <v>152</v>
      </c>
      <c r="D20" s="372"/>
      <c r="E20" s="372"/>
      <c r="F20" s="372"/>
      <c r="G20" s="372"/>
      <c r="H20" s="372"/>
      <c r="I20" s="372"/>
      <c r="J20" s="372"/>
      <c r="K20" s="372"/>
      <c r="L20" s="372"/>
      <c r="M20" s="162"/>
    </row>
    <row r="21" spans="1:13" ht="15" customHeight="1">
      <c r="A21" s="165"/>
      <c r="B21" s="166"/>
      <c r="C21" s="544" t="s">
        <v>153</v>
      </c>
      <c r="D21" s="544"/>
      <c r="E21" s="544"/>
      <c r="F21" s="544"/>
      <c r="G21" s="544"/>
      <c r="H21" s="544"/>
      <c r="I21" s="544"/>
      <c r="J21" s="544"/>
      <c r="K21" s="544"/>
      <c r="L21" s="544"/>
      <c r="M21" s="162"/>
    </row>
    <row r="22" spans="1:13" ht="14.25">
      <c r="A22" s="165"/>
      <c r="B22" s="166"/>
      <c r="C22" s="372" t="s">
        <v>154</v>
      </c>
      <c r="D22" s="372"/>
      <c r="E22" s="372"/>
      <c r="F22" s="372"/>
      <c r="G22" s="372"/>
      <c r="H22" s="372"/>
      <c r="I22" s="372"/>
      <c r="J22" s="372"/>
      <c r="K22" s="372"/>
      <c r="L22" s="372"/>
      <c r="M22" s="162"/>
    </row>
    <row r="23" spans="1:13" ht="14.25">
      <c r="A23" s="165"/>
      <c r="B23" s="166"/>
      <c r="C23" s="373" t="s">
        <v>155</v>
      </c>
      <c r="D23" s="372"/>
      <c r="E23" s="372"/>
      <c r="F23" s="372"/>
      <c r="G23" s="372"/>
      <c r="H23" s="372"/>
      <c r="I23" s="372"/>
      <c r="J23" s="372"/>
      <c r="K23" s="372"/>
      <c r="L23" s="372"/>
      <c r="M23" s="162"/>
    </row>
    <row r="24" spans="1:13" ht="15">
      <c r="A24" s="165"/>
      <c r="B24" s="166"/>
      <c r="C24" s="373" t="s">
        <v>152</v>
      </c>
      <c r="D24" s="372"/>
      <c r="E24" s="372"/>
      <c r="F24" s="372"/>
      <c r="G24" s="372"/>
      <c r="H24" s="372"/>
      <c r="I24" s="372"/>
      <c r="J24" s="372"/>
      <c r="K24" s="372"/>
      <c r="L24" s="372"/>
      <c r="M24" s="162"/>
    </row>
    <row r="25" spans="1:13" ht="14.25">
      <c r="A25" s="165"/>
      <c r="B25" s="166"/>
      <c r="C25" s="373" t="s">
        <v>156</v>
      </c>
      <c r="D25" s="372"/>
      <c r="E25" s="372"/>
      <c r="F25" s="372"/>
      <c r="G25" s="372"/>
      <c r="H25" s="372"/>
      <c r="I25" s="372"/>
      <c r="J25" s="372"/>
      <c r="K25" s="372"/>
      <c r="L25" s="372"/>
      <c r="M25" s="162"/>
    </row>
    <row r="26" spans="1:13" ht="14.25">
      <c r="A26" s="165"/>
      <c r="B26" s="166"/>
      <c r="C26" s="372" t="s">
        <v>157</v>
      </c>
      <c r="D26" s="372"/>
      <c r="E26" s="372"/>
      <c r="F26" s="372"/>
      <c r="G26" s="372"/>
      <c r="H26" s="372"/>
      <c r="I26" s="372"/>
      <c r="J26" s="372"/>
      <c r="K26" s="372"/>
      <c r="L26" s="372"/>
      <c r="M26" s="162"/>
    </row>
    <row r="27" spans="1:13" ht="14.25">
      <c r="A27" s="165"/>
      <c r="B27" s="166"/>
      <c r="C27" s="372"/>
      <c r="D27" s="372"/>
      <c r="E27" s="372"/>
      <c r="F27" s="372"/>
      <c r="G27" s="372"/>
      <c r="H27" s="372"/>
      <c r="I27" s="372"/>
      <c r="J27" s="372"/>
      <c r="K27" s="372"/>
      <c r="L27" s="372"/>
      <c r="M27" s="162"/>
    </row>
    <row r="28" spans="1:13" ht="14.25">
      <c r="A28" s="165"/>
      <c r="B28" s="166"/>
      <c r="C28" s="380" t="s">
        <v>164</v>
      </c>
      <c r="D28" s="372"/>
      <c r="E28" s="372"/>
      <c r="F28" s="372"/>
      <c r="G28" s="372"/>
      <c r="H28" s="372"/>
      <c r="I28" s="372"/>
      <c r="J28" s="372"/>
      <c r="K28" s="372"/>
      <c r="L28" s="372"/>
      <c r="M28" s="162"/>
    </row>
    <row r="29" spans="1:13" ht="29.25" customHeight="1">
      <c r="A29" s="165"/>
      <c r="B29" s="166"/>
      <c r="C29" s="545" t="s">
        <v>165</v>
      </c>
      <c r="D29" s="545"/>
      <c r="E29" s="545"/>
      <c r="F29" s="545"/>
      <c r="G29" s="545"/>
      <c r="H29" s="545"/>
      <c r="I29" s="545"/>
      <c r="J29" s="545"/>
      <c r="K29" s="545"/>
      <c r="L29" s="545"/>
      <c r="M29" s="162"/>
    </row>
    <row r="30" spans="1:13" ht="14.25">
      <c r="A30" s="165"/>
      <c r="B30" s="166"/>
      <c r="C30" s="372"/>
      <c r="D30" s="372"/>
      <c r="E30" s="372"/>
      <c r="F30" s="372"/>
      <c r="G30" s="372"/>
      <c r="H30" s="372"/>
      <c r="I30" s="372"/>
      <c r="J30" s="372"/>
      <c r="K30" s="372"/>
      <c r="L30" s="372"/>
      <c r="M30" s="162"/>
    </row>
    <row r="31" spans="1:13" ht="14.25">
      <c r="A31" s="165"/>
      <c r="B31" s="166"/>
      <c r="C31" s="368" t="s">
        <v>158</v>
      </c>
      <c r="D31" s="368"/>
      <c r="E31" s="368"/>
      <c r="F31" s="368"/>
      <c r="G31" s="368"/>
      <c r="H31" s="370"/>
      <c r="I31" s="370"/>
      <c r="J31" s="370"/>
      <c r="K31" s="370"/>
      <c r="L31" s="370"/>
      <c r="M31" s="162"/>
    </row>
    <row r="32" spans="1:13" ht="25.5" customHeight="1">
      <c r="A32" s="165"/>
      <c r="B32" s="166"/>
      <c r="C32" s="548" t="s">
        <v>249</v>
      </c>
      <c r="D32" s="548"/>
      <c r="E32" s="548"/>
      <c r="F32" s="548"/>
      <c r="G32" s="548"/>
      <c r="H32" s="548"/>
      <c r="I32" s="548"/>
      <c r="J32" s="548"/>
      <c r="K32" s="548"/>
      <c r="L32" s="548"/>
      <c r="M32" s="162"/>
    </row>
    <row r="33" spans="1:13" ht="14.25">
      <c r="A33" s="165"/>
      <c r="B33" s="166"/>
      <c r="C33" s="375" t="s">
        <v>176</v>
      </c>
      <c r="D33" s="370"/>
      <c r="E33" s="370"/>
      <c r="F33" s="370"/>
      <c r="G33" s="370"/>
      <c r="H33" s="370"/>
      <c r="I33" s="370"/>
      <c r="J33" s="370"/>
      <c r="K33" s="370"/>
      <c r="L33" s="370"/>
      <c r="M33" s="162"/>
    </row>
    <row r="34" spans="1:13" ht="14.25">
      <c r="A34" s="165"/>
      <c r="B34" s="166"/>
      <c r="C34" s="374" t="s">
        <v>159</v>
      </c>
      <c r="D34" s="375"/>
      <c r="E34" s="375"/>
      <c r="F34" s="370"/>
      <c r="G34" s="370"/>
      <c r="H34" s="370"/>
      <c r="I34" s="370"/>
      <c r="J34" s="370"/>
      <c r="K34" s="370"/>
      <c r="L34" s="370"/>
      <c r="M34" s="162"/>
    </row>
    <row r="35" spans="1:13" ht="28.5" customHeight="1">
      <c r="A35" s="165"/>
      <c r="B35" s="166"/>
      <c r="C35" s="546" t="s">
        <v>250</v>
      </c>
      <c r="D35" s="546"/>
      <c r="E35" s="546"/>
      <c r="F35" s="546"/>
      <c r="G35" s="546"/>
      <c r="H35" s="546"/>
      <c r="I35" s="546"/>
      <c r="J35" s="546"/>
      <c r="K35" s="546"/>
      <c r="L35" s="546"/>
      <c r="M35" s="162"/>
    </row>
    <row r="36" spans="1:13" ht="14.25">
      <c r="A36" s="165"/>
      <c r="B36" s="166"/>
      <c r="C36" s="374" t="s">
        <v>160</v>
      </c>
      <c r="D36" s="375"/>
      <c r="E36" s="375"/>
      <c r="F36" s="370"/>
      <c r="G36" s="370"/>
      <c r="H36" s="370"/>
      <c r="I36" s="370"/>
      <c r="J36" s="370"/>
      <c r="K36" s="370"/>
      <c r="L36" s="370"/>
      <c r="M36" s="162"/>
    </row>
    <row r="37" spans="1:13" ht="14.25">
      <c r="A37" s="165"/>
      <c r="B37" s="166"/>
      <c r="C37" s="374" t="s">
        <v>251</v>
      </c>
      <c r="D37" s="375"/>
      <c r="E37" s="375"/>
      <c r="F37" s="370"/>
      <c r="G37" s="370"/>
      <c r="H37" s="370"/>
      <c r="I37" s="370"/>
      <c r="J37" s="370"/>
      <c r="K37" s="370"/>
      <c r="L37" s="370"/>
      <c r="M37" s="162"/>
    </row>
    <row r="38" spans="1:13" ht="14.25">
      <c r="A38" s="165"/>
      <c r="B38" s="166"/>
      <c r="C38" s="374" t="s">
        <v>252</v>
      </c>
      <c r="D38" s="375"/>
      <c r="E38" s="375"/>
      <c r="F38" s="370"/>
      <c r="G38" s="370"/>
      <c r="H38" s="370"/>
      <c r="I38" s="370"/>
      <c r="J38" s="370"/>
      <c r="K38" s="370"/>
      <c r="L38" s="370"/>
      <c r="M38" s="162"/>
    </row>
    <row r="39" spans="1:13" ht="14.25">
      <c r="A39" s="165"/>
      <c r="B39" s="166"/>
      <c r="C39" s="374" t="s">
        <v>166</v>
      </c>
      <c r="D39" s="375"/>
      <c r="E39" s="375"/>
      <c r="F39" s="370"/>
      <c r="G39" s="370"/>
      <c r="H39" s="370"/>
      <c r="I39" s="370"/>
      <c r="J39" s="370"/>
      <c r="K39" s="370"/>
      <c r="L39" s="370"/>
      <c r="M39" s="162"/>
    </row>
    <row r="40" spans="1:13" ht="25.5" customHeight="1">
      <c r="A40" s="165"/>
      <c r="B40" s="166"/>
      <c r="C40" s="546" t="s">
        <v>253</v>
      </c>
      <c r="D40" s="546"/>
      <c r="E40" s="546"/>
      <c r="F40" s="546"/>
      <c r="G40" s="546"/>
      <c r="H40" s="546"/>
      <c r="I40" s="546"/>
      <c r="J40" s="546"/>
      <c r="K40" s="546"/>
      <c r="L40" s="546"/>
      <c r="M40" s="162"/>
    </row>
    <row r="41" spans="1:13" ht="14.25">
      <c r="A41" s="165"/>
      <c r="B41" s="166"/>
      <c r="C41" s="370"/>
      <c r="D41" s="370"/>
      <c r="E41" s="370"/>
      <c r="F41" s="370"/>
      <c r="G41" s="370"/>
      <c r="H41" s="370"/>
      <c r="I41" s="370"/>
      <c r="J41" s="370"/>
      <c r="K41" s="370"/>
      <c r="L41" s="370"/>
      <c r="M41" s="162"/>
    </row>
    <row r="42" spans="1:13" ht="15" customHeight="1">
      <c r="A42" s="165"/>
      <c r="B42" s="166"/>
      <c r="C42" s="368" t="s">
        <v>161</v>
      </c>
      <c r="D42" s="368"/>
      <c r="E42" s="368"/>
      <c r="F42" s="368"/>
      <c r="G42" s="368"/>
      <c r="H42" s="370"/>
      <c r="I42" s="370"/>
      <c r="J42" s="370"/>
      <c r="K42" s="370"/>
      <c r="L42" s="370"/>
      <c r="M42" s="162"/>
    </row>
    <row r="43" spans="1:13" ht="14.25">
      <c r="A43" s="165"/>
      <c r="B43" s="166"/>
      <c r="C43" s="370"/>
      <c r="D43" s="370"/>
      <c r="E43" s="370"/>
      <c r="F43" s="370"/>
      <c r="G43" s="370"/>
      <c r="H43" s="370"/>
      <c r="I43" s="370"/>
      <c r="J43" s="370"/>
      <c r="K43" s="370"/>
      <c r="L43" s="370"/>
      <c r="M43" s="162"/>
    </row>
    <row r="44" spans="1:13" ht="15" customHeight="1">
      <c r="A44" s="165"/>
      <c r="B44" s="166"/>
      <c r="C44" s="547" t="s">
        <v>167</v>
      </c>
      <c r="D44" s="547"/>
      <c r="E44" s="547"/>
      <c r="F44" s="547"/>
      <c r="G44" s="547"/>
      <c r="H44" s="547"/>
      <c r="I44" s="547"/>
      <c r="J44" s="547"/>
      <c r="K44" s="547"/>
      <c r="L44" s="547"/>
      <c r="M44" s="162"/>
    </row>
    <row r="45" spans="1:13" ht="15" customHeight="1">
      <c r="A45" s="165"/>
      <c r="B45" s="166"/>
      <c r="C45" s="547" t="s">
        <v>254</v>
      </c>
      <c r="D45" s="547"/>
      <c r="E45" s="547"/>
      <c r="F45" s="547"/>
      <c r="G45" s="547"/>
      <c r="H45" s="547"/>
      <c r="I45" s="547"/>
      <c r="J45" s="547"/>
      <c r="K45" s="547"/>
      <c r="L45" s="547"/>
      <c r="M45" s="162"/>
    </row>
    <row r="46" spans="1:13" ht="15" customHeight="1">
      <c r="A46" s="165"/>
      <c r="B46" s="166"/>
      <c r="C46" s="379"/>
      <c r="D46" s="379"/>
      <c r="E46" s="379"/>
      <c r="F46" s="379"/>
      <c r="G46" s="379"/>
      <c r="H46" s="379"/>
      <c r="I46" s="379"/>
      <c r="J46" s="379"/>
      <c r="K46" s="379"/>
      <c r="L46" s="379"/>
      <c r="M46" s="162"/>
    </row>
    <row r="47" spans="1:13" ht="15" customHeight="1">
      <c r="A47" s="165"/>
      <c r="B47" s="166"/>
      <c r="C47" s="549" t="s">
        <v>162</v>
      </c>
      <c r="D47" s="549"/>
      <c r="E47" s="549"/>
      <c r="F47" s="549"/>
      <c r="G47" s="549"/>
      <c r="H47" s="549"/>
      <c r="I47" s="549"/>
      <c r="J47" s="549"/>
      <c r="K47" s="549"/>
      <c r="L47" s="549"/>
      <c r="M47" s="162"/>
    </row>
    <row r="48" spans="1:13" ht="15" customHeight="1">
      <c r="A48" s="165"/>
      <c r="B48" s="166"/>
      <c r="C48" s="549" t="s">
        <v>163</v>
      </c>
      <c r="D48" s="549"/>
      <c r="E48" s="549"/>
      <c r="F48" s="549"/>
      <c r="G48" s="549"/>
      <c r="H48" s="549"/>
      <c r="I48" s="549"/>
      <c r="J48" s="549"/>
      <c r="K48" s="549"/>
      <c r="L48" s="549"/>
      <c r="M48" s="162"/>
    </row>
    <row r="49" spans="1:13" ht="14.25">
      <c r="A49" s="165"/>
      <c r="B49" s="166"/>
      <c r="C49" s="549"/>
      <c r="D49" s="549"/>
      <c r="E49" s="549"/>
      <c r="F49" s="549"/>
      <c r="G49" s="549"/>
      <c r="H49" s="549"/>
      <c r="I49" s="549"/>
      <c r="J49" s="549"/>
      <c r="K49" s="549"/>
      <c r="L49" s="549"/>
      <c r="M49" s="162"/>
    </row>
    <row r="50" spans="1:13" ht="14.25">
      <c r="A50" s="165"/>
      <c r="B50" s="166"/>
      <c r="C50" s="150"/>
      <c r="D50" s="150"/>
      <c r="E50" s="150"/>
      <c r="F50" s="150"/>
      <c r="G50" s="150"/>
      <c r="H50" s="150"/>
      <c r="I50" s="150"/>
      <c r="J50" s="150"/>
      <c r="K50" s="150"/>
      <c r="L50" s="150"/>
      <c r="M50" s="162"/>
    </row>
    <row r="51" spans="1:13" ht="15.75" customHeight="1" thickBot="1">
      <c r="A51" s="376"/>
      <c r="B51" s="377"/>
      <c r="C51" s="377"/>
      <c r="D51" s="377"/>
      <c r="E51" s="377"/>
      <c r="F51" s="377"/>
      <c r="G51" s="377"/>
      <c r="H51" s="377"/>
      <c r="I51" s="377"/>
      <c r="J51" s="377"/>
      <c r="K51" s="377"/>
      <c r="L51" s="377"/>
      <c r="M51" s="378"/>
    </row>
    <row r="53" ht="15" thickBot="1"/>
    <row r="54" spans="1:13" s="156" customFormat="1" ht="15" thickBot="1">
      <c r="A54" s="153"/>
      <c r="B54" s="154"/>
      <c r="C54" s="154"/>
      <c r="D54" s="154"/>
      <c r="E54" s="154"/>
      <c r="F54" s="154"/>
      <c r="G54" s="154"/>
      <c r="H54" s="154"/>
      <c r="I54" s="154"/>
      <c r="J54" s="154"/>
      <c r="K54" s="154"/>
      <c r="L54" s="154"/>
      <c r="M54" s="155"/>
    </row>
    <row r="55" spans="1:13" s="156" customFormat="1" ht="31.5" customHeight="1" thickBot="1">
      <c r="A55" s="157"/>
      <c r="B55" s="536" t="s">
        <v>101</v>
      </c>
      <c r="C55" s="537"/>
      <c r="D55" s="537"/>
      <c r="E55" s="537"/>
      <c r="F55" s="537"/>
      <c r="G55" s="537"/>
      <c r="H55" s="537"/>
      <c r="I55" s="537"/>
      <c r="J55" s="537"/>
      <c r="K55" s="537"/>
      <c r="L55" s="538"/>
      <c r="M55" s="158"/>
    </row>
    <row r="56" spans="1:13" s="156" customFormat="1" ht="14.25">
      <c r="A56" s="157"/>
      <c r="B56" s="159"/>
      <c r="C56" s="159"/>
      <c r="D56" s="159"/>
      <c r="E56" s="159"/>
      <c r="F56" s="159"/>
      <c r="G56" s="159"/>
      <c r="H56" s="159"/>
      <c r="I56" s="159"/>
      <c r="J56" s="159"/>
      <c r="K56" s="159"/>
      <c r="L56" s="159"/>
      <c r="M56" s="158"/>
    </row>
    <row r="57" spans="1:13" ht="14.25">
      <c r="A57" s="160"/>
      <c r="B57" s="161">
        <v>1</v>
      </c>
      <c r="C57" s="534" t="s">
        <v>102</v>
      </c>
      <c r="D57" s="534"/>
      <c r="E57" s="534"/>
      <c r="F57" s="534"/>
      <c r="G57" s="534"/>
      <c r="H57" s="534"/>
      <c r="I57" s="151"/>
      <c r="J57" s="151"/>
      <c r="K57" s="151"/>
      <c r="L57" s="151"/>
      <c r="M57" s="162"/>
    </row>
    <row r="58" spans="1:13" ht="42.75" customHeight="1">
      <c r="A58" s="160"/>
      <c r="B58" s="163"/>
      <c r="C58" s="533" t="s">
        <v>255</v>
      </c>
      <c r="D58" s="533"/>
      <c r="E58" s="533"/>
      <c r="F58" s="533"/>
      <c r="G58" s="533"/>
      <c r="H58" s="533"/>
      <c r="I58" s="533"/>
      <c r="J58" s="533"/>
      <c r="K58" s="533"/>
      <c r="L58" s="533"/>
      <c r="M58" s="162"/>
    </row>
    <row r="59" spans="1:13" ht="14.25">
      <c r="A59" s="160"/>
      <c r="B59" s="163"/>
      <c r="C59" s="164"/>
      <c r="D59" s="151"/>
      <c r="E59" s="151"/>
      <c r="F59" s="151"/>
      <c r="G59" s="151"/>
      <c r="H59" s="151"/>
      <c r="I59" s="151"/>
      <c r="J59" s="151"/>
      <c r="K59" s="151"/>
      <c r="L59" s="151"/>
      <c r="M59" s="162"/>
    </row>
    <row r="60" spans="1:13" ht="14.25">
      <c r="A60" s="160"/>
      <c r="B60" s="161">
        <v>2</v>
      </c>
      <c r="C60" s="534" t="s">
        <v>103</v>
      </c>
      <c r="D60" s="534"/>
      <c r="E60" s="534"/>
      <c r="F60" s="534"/>
      <c r="G60" s="534"/>
      <c r="H60" s="534"/>
      <c r="I60" s="151"/>
      <c r="J60" s="151"/>
      <c r="K60" s="151"/>
      <c r="L60" s="151"/>
      <c r="M60" s="162"/>
    </row>
    <row r="61" spans="1:13" ht="15" customHeight="1">
      <c r="A61" s="160"/>
      <c r="B61" s="163"/>
      <c r="C61" s="533" t="s">
        <v>112</v>
      </c>
      <c r="D61" s="533"/>
      <c r="E61" s="533"/>
      <c r="F61" s="533"/>
      <c r="G61" s="533"/>
      <c r="H61" s="533"/>
      <c r="I61" s="533"/>
      <c r="J61" s="533"/>
      <c r="K61" s="533"/>
      <c r="L61" s="533"/>
      <c r="M61" s="162"/>
    </row>
    <row r="62" spans="1:13" ht="14.25">
      <c r="A62" s="160"/>
      <c r="B62" s="163"/>
      <c r="C62" s="151"/>
      <c r="D62" s="151"/>
      <c r="E62" s="151"/>
      <c r="F62" s="151"/>
      <c r="G62" s="151"/>
      <c r="H62" s="151"/>
      <c r="I62" s="151"/>
      <c r="J62" s="151"/>
      <c r="K62" s="151"/>
      <c r="L62" s="151"/>
      <c r="M62" s="162"/>
    </row>
    <row r="63" spans="1:13" ht="14.25">
      <c r="A63" s="160"/>
      <c r="B63" s="161">
        <v>3</v>
      </c>
      <c r="C63" s="534" t="s">
        <v>104</v>
      </c>
      <c r="D63" s="534"/>
      <c r="E63" s="534"/>
      <c r="F63" s="534"/>
      <c r="G63" s="534"/>
      <c r="H63" s="534"/>
      <c r="I63" s="151"/>
      <c r="J63" s="151"/>
      <c r="K63" s="151"/>
      <c r="L63" s="151"/>
      <c r="M63" s="162"/>
    </row>
    <row r="64" spans="1:13" ht="21.75" customHeight="1">
      <c r="A64" s="160"/>
      <c r="B64" s="163"/>
      <c r="C64" s="151"/>
      <c r="D64" s="163" t="s">
        <v>105</v>
      </c>
      <c r="E64" s="151"/>
      <c r="F64" s="151"/>
      <c r="G64" s="151"/>
      <c r="H64" s="151"/>
      <c r="I64" s="151"/>
      <c r="J64" s="151"/>
      <c r="K64" s="151"/>
      <c r="L64" s="151"/>
      <c r="M64" s="162"/>
    </row>
    <row r="65" spans="1:13" ht="21.75" customHeight="1">
      <c r="A65" s="160"/>
      <c r="B65" s="163"/>
      <c r="C65" s="151"/>
      <c r="D65" s="163" t="s">
        <v>177</v>
      </c>
      <c r="E65" s="151"/>
      <c r="F65" s="151"/>
      <c r="G65" s="151"/>
      <c r="H65" s="151"/>
      <c r="I65" s="151"/>
      <c r="J65" s="151"/>
      <c r="K65" s="151"/>
      <c r="L65" s="151"/>
      <c r="M65" s="162"/>
    </row>
    <row r="66" spans="1:13" ht="25.5" customHeight="1">
      <c r="A66" s="160"/>
      <c r="B66" s="163"/>
      <c r="C66" s="151"/>
      <c r="D66" s="539" t="s">
        <v>113</v>
      </c>
      <c r="E66" s="539"/>
      <c r="F66" s="539"/>
      <c r="G66" s="539"/>
      <c r="H66" s="539"/>
      <c r="I66" s="539"/>
      <c r="J66" s="539"/>
      <c r="K66" s="539"/>
      <c r="L66" s="539"/>
      <c r="M66" s="162"/>
    </row>
    <row r="67" spans="1:13" ht="14.25">
      <c r="A67" s="160"/>
      <c r="B67" s="163"/>
      <c r="C67" s="151"/>
      <c r="D67" s="151"/>
      <c r="E67" s="151"/>
      <c r="F67" s="151"/>
      <c r="G67" s="151"/>
      <c r="H67" s="151"/>
      <c r="I67" s="151"/>
      <c r="J67" s="151"/>
      <c r="K67" s="151"/>
      <c r="L67" s="151"/>
      <c r="M67" s="162"/>
    </row>
    <row r="68" spans="1:13" ht="14.25">
      <c r="A68" s="160"/>
      <c r="B68" s="161">
        <v>4</v>
      </c>
      <c r="C68" s="534" t="s">
        <v>106</v>
      </c>
      <c r="D68" s="534"/>
      <c r="E68" s="534"/>
      <c r="F68" s="534"/>
      <c r="G68" s="534"/>
      <c r="H68" s="534"/>
      <c r="I68" s="151"/>
      <c r="J68" s="151"/>
      <c r="K68" s="151"/>
      <c r="L68" s="151"/>
      <c r="M68" s="162"/>
    </row>
    <row r="69" spans="1:13" ht="14.25">
      <c r="A69" s="160"/>
      <c r="B69" s="163"/>
      <c r="C69" s="164" t="s">
        <v>107</v>
      </c>
      <c r="D69" s="151"/>
      <c r="E69" s="151"/>
      <c r="F69" s="151"/>
      <c r="G69" s="151"/>
      <c r="H69" s="151"/>
      <c r="I69" s="151"/>
      <c r="J69" s="151"/>
      <c r="K69" s="151"/>
      <c r="L69" s="151"/>
      <c r="M69" s="162"/>
    </row>
    <row r="70" spans="1:13" ht="14.25">
      <c r="A70" s="160"/>
      <c r="B70" s="163"/>
      <c r="C70" s="151" t="s">
        <v>256</v>
      </c>
      <c r="D70" s="151"/>
      <c r="E70" s="151"/>
      <c r="F70" s="151"/>
      <c r="G70" s="151"/>
      <c r="H70" s="151"/>
      <c r="I70" s="151"/>
      <c r="J70" s="151"/>
      <c r="K70" s="151"/>
      <c r="L70" s="151"/>
      <c r="M70" s="162"/>
    </row>
    <row r="71" spans="1:13" ht="14.25">
      <c r="A71" s="160"/>
      <c r="B71" s="163"/>
      <c r="C71" s="151" t="s">
        <v>134</v>
      </c>
      <c r="D71" s="151"/>
      <c r="E71" s="151"/>
      <c r="F71" s="151"/>
      <c r="G71" s="151"/>
      <c r="H71" s="151"/>
      <c r="I71" s="151"/>
      <c r="J71" s="151"/>
      <c r="K71" s="151"/>
      <c r="L71" s="151"/>
      <c r="M71" s="162"/>
    </row>
    <row r="72" spans="1:13" ht="14.25">
      <c r="A72" s="165"/>
      <c r="B72" s="166"/>
      <c r="C72" s="166"/>
      <c r="D72" s="166"/>
      <c r="E72" s="166"/>
      <c r="F72" s="166"/>
      <c r="G72" s="166"/>
      <c r="H72" s="166"/>
      <c r="I72" s="166"/>
      <c r="J72" s="166"/>
      <c r="K72" s="166"/>
      <c r="L72" s="166"/>
      <c r="M72" s="162"/>
    </row>
    <row r="73" spans="1:13" ht="14.25">
      <c r="A73" s="166"/>
      <c r="B73" s="161">
        <v>5</v>
      </c>
      <c r="C73" s="534" t="s">
        <v>108</v>
      </c>
      <c r="D73" s="534"/>
      <c r="E73" s="534"/>
      <c r="F73" s="534"/>
      <c r="G73" s="534"/>
      <c r="H73" s="534"/>
      <c r="I73" s="166"/>
      <c r="J73" s="166"/>
      <c r="K73" s="166"/>
      <c r="L73" s="166"/>
      <c r="M73" s="162"/>
    </row>
    <row r="74" spans="1:13" ht="44.25" customHeight="1">
      <c r="A74" s="166"/>
      <c r="B74" s="166"/>
      <c r="C74" s="540" t="s">
        <v>109</v>
      </c>
      <c r="D74" s="540"/>
      <c r="E74" s="540"/>
      <c r="F74" s="540"/>
      <c r="G74" s="540"/>
      <c r="H74" s="540"/>
      <c r="I74" s="540"/>
      <c r="J74" s="540"/>
      <c r="K74" s="540"/>
      <c r="L74" s="540"/>
      <c r="M74" s="162"/>
    </row>
    <row r="75" spans="1:13" ht="14.25">
      <c r="A75" s="166"/>
      <c r="B75" s="166"/>
      <c r="C75" s="166"/>
      <c r="D75" s="166"/>
      <c r="E75" s="166"/>
      <c r="F75" s="166"/>
      <c r="G75" s="166"/>
      <c r="H75" s="166"/>
      <c r="I75" s="166"/>
      <c r="J75" s="166"/>
      <c r="K75" s="166"/>
      <c r="L75" s="166"/>
      <c r="M75" s="162"/>
    </row>
    <row r="76" spans="1:13" ht="14.25">
      <c r="A76" s="160"/>
      <c r="B76" s="161">
        <v>6</v>
      </c>
      <c r="C76" s="534" t="s">
        <v>110</v>
      </c>
      <c r="D76" s="534"/>
      <c r="E76" s="534"/>
      <c r="F76" s="534"/>
      <c r="G76" s="534"/>
      <c r="H76" s="534"/>
      <c r="I76" s="151"/>
      <c r="J76" s="151"/>
      <c r="K76" s="151"/>
      <c r="L76" s="151"/>
      <c r="M76" s="162"/>
    </row>
    <row r="77" spans="1:13" ht="14.25">
      <c r="A77" s="160"/>
      <c r="B77" s="163"/>
      <c r="C77" s="151" t="s">
        <v>175</v>
      </c>
      <c r="D77" s="151"/>
      <c r="E77" s="151"/>
      <c r="F77" s="151"/>
      <c r="G77" s="151"/>
      <c r="H77" s="151"/>
      <c r="I77" s="151"/>
      <c r="J77" s="151"/>
      <c r="K77" s="151"/>
      <c r="L77" s="151"/>
      <c r="M77" s="162"/>
    </row>
    <row r="78" spans="1:13" ht="14.25">
      <c r="A78" s="160"/>
      <c r="B78" s="163"/>
      <c r="C78" s="151"/>
      <c r="D78" s="151"/>
      <c r="E78" s="151"/>
      <c r="F78" s="151"/>
      <c r="G78" s="151"/>
      <c r="H78" s="151"/>
      <c r="I78" s="151"/>
      <c r="J78" s="151"/>
      <c r="K78" s="151"/>
      <c r="L78" s="151"/>
      <c r="M78" s="162"/>
    </row>
    <row r="79" spans="1:13" ht="14.25">
      <c r="A79" s="160"/>
      <c r="B79" s="161">
        <v>7</v>
      </c>
      <c r="C79" s="534" t="s">
        <v>111</v>
      </c>
      <c r="D79" s="534"/>
      <c r="E79" s="534"/>
      <c r="F79" s="534"/>
      <c r="G79" s="534"/>
      <c r="H79" s="534"/>
      <c r="I79" s="151"/>
      <c r="J79" s="151"/>
      <c r="K79" s="151"/>
      <c r="L79" s="151"/>
      <c r="M79" s="162"/>
    </row>
    <row r="80" spans="1:13" ht="14.25">
      <c r="A80" s="160"/>
      <c r="B80" s="163"/>
      <c r="C80" s="164" t="s">
        <v>178</v>
      </c>
      <c r="D80" s="151"/>
      <c r="E80" s="151"/>
      <c r="F80" s="151"/>
      <c r="G80" s="151"/>
      <c r="H80" s="151"/>
      <c r="I80" s="151"/>
      <c r="J80" s="151"/>
      <c r="K80" s="151"/>
      <c r="L80" s="151"/>
      <c r="M80" s="162"/>
    </row>
    <row r="81" spans="1:13" ht="25.5" customHeight="1">
      <c r="A81" s="160"/>
      <c r="B81" s="163"/>
      <c r="C81" s="533" t="s">
        <v>257</v>
      </c>
      <c r="D81" s="533"/>
      <c r="E81" s="533"/>
      <c r="F81" s="533"/>
      <c r="G81" s="533"/>
      <c r="H81" s="533"/>
      <c r="I81" s="533"/>
      <c r="J81" s="533"/>
      <c r="K81" s="533"/>
      <c r="L81" s="533"/>
      <c r="M81" s="162"/>
    </row>
    <row r="82" spans="1:13" s="156" customFormat="1" ht="14.25">
      <c r="A82" s="157"/>
      <c r="B82" s="159"/>
      <c r="C82" s="159"/>
      <c r="D82" s="159"/>
      <c r="E82" s="159"/>
      <c r="F82" s="159"/>
      <c r="G82" s="159"/>
      <c r="H82" s="159"/>
      <c r="I82" s="159"/>
      <c r="J82" s="159"/>
      <c r="K82" s="159"/>
      <c r="L82" s="159"/>
      <c r="M82" s="158"/>
    </row>
    <row r="83" spans="1:13" s="156" customFormat="1" ht="14.25">
      <c r="A83" s="157"/>
      <c r="B83" s="161">
        <v>8</v>
      </c>
      <c r="C83" s="534" t="s">
        <v>184</v>
      </c>
      <c r="D83" s="534"/>
      <c r="E83" s="534"/>
      <c r="F83" s="534"/>
      <c r="G83" s="534"/>
      <c r="H83" s="534"/>
      <c r="I83" s="159"/>
      <c r="J83" s="159"/>
      <c r="K83" s="159"/>
      <c r="L83" s="159"/>
      <c r="M83" s="158"/>
    </row>
    <row r="84" spans="1:13" ht="42.75" customHeight="1">
      <c r="A84" s="160"/>
      <c r="B84" s="163"/>
      <c r="C84" s="533" t="s">
        <v>179</v>
      </c>
      <c r="D84" s="533"/>
      <c r="E84" s="533"/>
      <c r="F84" s="533"/>
      <c r="G84" s="533"/>
      <c r="H84" s="533"/>
      <c r="I84" s="533"/>
      <c r="J84" s="533"/>
      <c r="K84" s="533"/>
      <c r="L84" s="533"/>
      <c r="M84" s="162"/>
    </row>
    <row r="85" spans="1:13" s="156" customFormat="1" ht="14.25">
      <c r="A85" s="157"/>
      <c r="B85" s="159"/>
      <c r="C85" s="159"/>
      <c r="D85" s="159"/>
      <c r="E85" s="159"/>
      <c r="F85" s="159"/>
      <c r="G85" s="159"/>
      <c r="H85" s="159"/>
      <c r="I85" s="159"/>
      <c r="J85" s="159"/>
      <c r="K85" s="159"/>
      <c r="L85" s="159"/>
      <c r="M85" s="158"/>
    </row>
    <row r="86" spans="1:13" s="156" customFormat="1" ht="14.25">
      <c r="A86" s="157"/>
      <c r="B86" s="161">
        <v>9</v>
      </c>
      <c r="C86" s="534" t="s">
        <v>183</v>
      </c>
      <c r="D86" s="534"/>
      <c r="E86" s="534"/>
      <c r="F86" s="534"/>
      <c r="G86" s="534"/>
      <c r="H86" s="534"/>
      <c r="I86" s="159"/>
      <c r="J86" s="159"/>
      <c r="K86" s="159"/>
      <c r="L86" s="159"/>
      <c r="M86" s="158"/>
    </row>
    <row r="87" spans="1:13" ht="80.25" customHeight="1">
      <c r="A87" s="160"/>
      <c r="B87" s="163"/>
      <c r="C87" s="533" t="s">
        <v>240</v>
      </c>
      <c r="D87" s="533"/>
      <c r="E87" s="533"/>
      <c r="F87" s="533"/>
      <c r="G87" s="533"/>
      <c r="H87" s="533"/>
      <c r="I87" s="533"/>
      <c r="J87" s="533"/>
      <c r="K87" s="533"/>
      <c r="L87" s="533"/>
      <c r="M87" s="162"/>
    </row>
    <row r="88" spans="1:13" s="156" customFormat="1" ht="14.25">
      <c r="A88" s="157"/>
      <c r="B88" s="159"/>
      <c r="C88" s="159"/>
      <c r="D88" s="159"/>
      <c r="E88" s="159"/>
      <c r="F88" s="159"/>
      <c r="G88" s="159"/>
      <c r="H88" s="159"/>
      <c r="I88" s="159"/>
      <c r="J88" s="159"/>
      <c r="K88" s="159"/>
      <c r="L88" s="159"/>
      <c r="M88" s="158"/>
    </row>
    <row r="89" spans="1:13" s="156" customFormat="1" ht="14.25">
      <c r="A89" s="157"/>
      <c r="B89" s="161">
        <v>10</v>
      </c>
      <c r="C89" s="534" t="s">
        <v>26</v>
      </c>
      <c r="D89" s="534"/>
      <c r="E89" s="534"/>
      <c r="F89" s="534"/>
      <c r="G89" s="534"/>
      <c r="H89" s="534"/>
      <c r="I89" s="159"/>
      <c r="J89" s="159"/>
      <c r="K89" s="159"/>
      <c r="L89" s="159"/>
      <c r="M89" s="158"/>
    </row>
    <row r="90" spans="1:13" ht="42.75" customHeight="1">
      <c r="A90" s="160"/>
      <c r="B90" s="163"/>
      <c r="C90" s="533" t="s">
        <v>267</v>
      </c>
      <c r="D90" s="533"/>
      <c r="E90" s="533"/>
      <c r="F90" s="533"/>
      <c r="G90" s="533"/>
      <c r="H90" s="533"/>
      <c r="I90" s="533"/>
      <c r="J90" s="533"/>
      <c r="K90" s="533"/>
      <c r="L90" s="533"/>
      <c r="M90" s="162"/>
    </row>
    <row r="91" spans="1:13" s="156" customFormat="1" ht="14.25">
      <c r="A91" s="157"/>
      <c r="B91" s="159"/>
      <c r="C91" s="159"/>
      <c r="D91" s="159"/>
      <c r="E91" s="159"/>
      <c r="F91" s="159"/>
      <c r="G91" s="159"/>
      <c r="H91" s="159"/>
      <c r="I91" s="159"/>
      <c r="J91" s="159"/>
      <c r="K91" s="159"/>
      <c r="L91" s="159"/>
      <c r="M91" s="158"/>
    </row>
    <row r="92" spans="1:13" s="156" customFormat="1" ht="14.25">
      <c r="A92" s="157"/>
      <c r="B92" s="161">
        <v>11</v>
      </c>
      <c r="C92" s="534" t="s">
        <v>203</v>
      </c>
      <c r="D92" s="534"/>
      <c r="E92" s="534"/>
      <c r="F92" s="534"/>
      <c r="G92" s="534"/>
      <c r="H92" s="534"/>
      <c r="I92" s="159"/>
      <c r="J92" s="159"/>
      <c r="K92" s="159"/>
      <c r="L92" s="159"/>
      <c r="M92" s="158"/>
    </row>
    <row r="93" spans="1:13" ht="42.75" customHeight="1">
      <c r="A93" s="160"/>
      <c r="B93" s="163"/>
      <c r="C93" s="533" t="s">
        <v>204</v>
      </c>
      <c r="D93" s="533"/>
      <c r="E93" s="533"/>
      <c r="F93" s="533"/>
      <c r="G93" s="533"/>
      <c r="H93" s="533"/>
      <c r="I93" s="533"/>
      <c r="J93" s="533"/>
      <c r="K93" s="533"/>
      <c r="L93" s="533"/>
      <c r="M93" s="162"/>
    </row>
    <row r="94" spans="1:13" s="156" customFormat="1" ht="14.25">
      <c r="A94" s="157"/>
      <c r="B94" s="159"/>
      <c r="C94" s="159"/>
      <c r="D94" s="159"/>
      <c r="E94" s="159"/>
      <c r="F94" s="159"/>
      <c r="G94" s="159"/>
      <c r="H94" s="159"/>
      <c r="I94" s="159"/>
      <c r="J94" s="159"/>
      <c r="K94" s="159"/>
      <c r="L94" s="159"/>
      <c r="M94" s="158"/>
    </row>
    <row r="95" spans="1:13" s="156" customFormat="1" ht="14.25">
      <c r="A95" s="157"/>
      <c r="B95" s="161">
        <v>12</v>
      </c>
      <c r="C95" s="534" t="s">
        <v>205</v>
      </c>
      <c r="D95" s="534"/>
      <c r="E95" s="534"/>
      <c r="F95" s="534"/>
      <c r="G95" s="534"/>
      <c r="H95" s="534"/>
      <c r="I95" s="159"/>
      <c r="J95" s="159"/>
      <c r="K95" s="159"/>
      <c r="L95" s="159"/>
      <c r="M95" s="158"/>
    </row>
    <row r="96" spans="1:13" ht="28.5" customHeight="1">
      <c r="A96" s="160"/>
      <c r="B96" s="163"/>
      <c r="C96" s="533" t="s">
        <v>206</v>
      </c>
      <c r="D96" s="533"/>
      <c r="E96" s="533"/>
      <c r="F96" s="533"/>
      <c r="G96" s="533"/>
      <c r="H96" s="533"/>
      <c r="I96" s="533"/>
      <c r="J96" s="533"/>
      <c r="K96" s="533"/>
      <c r="L96" s="533"/>
      <c r="M96" s="162"/>
    </row>
    <row r="97" spans="1:13" s="156" customFormat="1" ht="14.25">
      <c r="A97" s="157"/>
      <c r="B97" s="159"/>
      <c r="C97" s="159"/>
      <c r="D97" s="159"/>
      <c r="E97" s="159"/>
      <c r="F97" s="159"/>
      <c r="G97" s="159"/>
      <c r="H97" s="159"/>
      <c r="I97" s="159"/>
      <c r="J97" s="159"/>
      <c r="K97" s="159"/>
      <c r="L97" s="159"/>
      <c r="M97" s="158"/>
    </row>
    <row r="98" spans="1:13" s="156" customFormat="1" ht="14.25">
      <c r="A98" s="157"/>
      <c r="B98" s="161">
        <v>13</v>
      </c>
      <c r="C98" s="534" t="s">
        <v>207</v>
      </c>
      <c r="D98" s="534"/>
      <c r="E98" s="534"/>
      <c r="F98" s="534"/>
      <c r="G98" s="534"/>
      <c r="H98" s="534"/>
      <c r="I98" s="159"/>
      <c r="J98" s="159"/>
      <c r="K98" s="159"/>
      <c r="L98" s="159"/>
      <c r="M98" s="158"/>
    </row>
    <row r="99" spans="1:13" ht="28.5" customHeight="1">
      <c r="A99" s="160"/>
      <c r="B99" s="163"/>
      <c r="C99" s="533" t="s">
        <v>258</v>
      </c>
      <c r="D99" s="533"/>
      <c r="E99" s="533"/>
      <c r="F99" s="533"/>
      <c r="G99" s="533"/>
      <c r="H99" s="533"/>
      <c r="I99" s="533"/>
      <c r="J99" s="533"/>
      <c r="K99" s="533"/>
      <c r="L99" s="533"/>
      <c r="M99" s="162"/>
    </row>
    <row r="100" spans="1:13" s="156" customFormat="1" ht="14.25">
      <c r="A100" s="157"/>
      <c r="B100" s="159"/>
      <c r="C100" s="159"/>
      <c r="D100" s="159"/>
      <c r="E100" s="159"/>
      <c r="F100" s="159"/>
      <c r="G100" s="159"/>
      <c r="H100" s="159"/>
      <c r="I100" s="159"/>
      <c r="J100" s="159"/>
      <c r="K100" s="159"/>
      <c r="L100" s="159"/>
      <c r="M100" s="158"/>
    </row>
    <row r="101" spans="1:13" s="156" customFormat="1" ht="14.25">
      <c r="A101" s="157"/>
      <c r="B101" s="161">
        <v>14</v>
      </c>
      <c r="C101" s="534" t="s">
        <v>208</v>
      </c>
      <c r="D101" s="534"/>
      <c r="E101" s="534"/>
      <c r="F101" s="534"/>
      <c r="G101" s="534"/>
      <c r="H101" s="534"/>
      <c r="I101" s="159"/>
      <c r="J101" s="159"/>
      <c r="K101" s="159"/>
      <c r="L101" s="159"/>
      <c r="M101" s="158"/>
    </row>
    <row r="102" spans="1:13" ht="15" customHeight="1">
      <c r="A102" s="160"/>
      <c r="B102" s="163"/>
      <c r="C102" s="533" t="s">
        <v>209</v>
      </c>
      <c r="D102" s="533"/>
      <c r="E102" s="533"/>
      <c r="F102" s="533"/>
      <c r="G102" s="533"/>
      <c r="H102" s="533"/>
      <c r="I102" s="533"/>
      <c r="J102" s="533"/>
      <c r="K102" s="533"/>
      <c r="L102" s="533"/>
      <c r="M102" s="162"/>
    </row>
    <row r="103" spans="1:13" s="156" customFormat="1" ht="14.25">
      <c r="A103" s="157"/>
      <c r="B103" s="159"/>
      <c r="C103" s="159"/>
      <c r="D103" s="159"/>
      <c r="E103" s="159"/>
      <c r="F103" s="159"/>
      <c r="G103" s="159"/>
      <c r="H103" s="159"/>
      <c r="I103" s="159"/>
      <c r="J103" s="159"/>
      <c r="K103" s="159"/>
      <c r="L103" s="159"/>
      <c r="M103" s="158"/>
    </row>
    <row r="104" spans="1:13" s="156" customFormat="1" ht="14.25">
      <c r="A104" s="157"/>
      <c r="B104" s="161">
        <v>15</v>
      </c>
      <c r="C104" s="534" t="s">
        <v>210</v>
      </c>
      <c r="D104" s="534"/>
      <c r="E104" s="534"/>
      <c r="F104" s="534"/>
      <c r="G104" s="534"/>
      <c r="H104" s="534"/>
      <c r="I104" s="159"/>
      <c r="J104" s="159"/>
      <c r="K104" s="159"/>
      <c r="L104" s="159"/>
      <c r="M104" s="158"/>
    </row>
    <row r="105" spans="1:13" ht="15" customHeight="1">
      <c r="A105" s="160"/>
      <c r="B105" s="163"/>
      <c r="C105" s="533" t="s">
        <v>211</v>
      </c>
      <c r="D105" s="533"/>
      <c r="E105" s="533"/>
      <c r="F105" s="533"/>
      <c r="G105" s="533"/>
      <c r="H105" s="533"/>
      <c r="I105" s="533"/>
      <c r="J105" s="533"/>
      <c r="K105" s="533"/>
      <c r="L105" s="533"/>
      <c r="M105" s="162"/>
    </row>
    <row r="106" spans="1:13" s="156" customFormat="1" ht="14.25">
      <c r="A106" s="157"/>
      <c r="B106" s="159"/>
      <c r="C106" s="159"/>
      <c r="D106" s="159"/>
      <c r="E106" s="159"/>
      <c r="F106" s="159"/>
      <c r="G106" s="159"/>
      <c r="H106" s="159"/>
      <c r="I106" s="159"/>
      <c r="J106" s="159"/>
      <c r="K106" s="159"/>
      <c r="L106" s="159"/>
      <c r="M106" s="158"/>
    </row>
    <row r="107" spans="1:13" s="156" customFormat="1" ht="14.25">
      <c r="A107" s="157"/>
      <c r="B107" s="161">
        <v>16</v>
      </c>
      <c r="C107" s="534" t="s">
        <v>212</v>
      </c>
      <c r="D107" s="534"/>
      <c r="E107" s="534"/>
      <c r="F107" s="534"/>
      <c r="G107" s="534"/>
      <c r="H107" s="534"/>
      <c r="I107" s="159"/>
      <c r="J107" s="159"/>
      <c r="K107" s="159"/>
      <c r="L107" s="159"/>
      <c r="M107" s="158"/>
    </row>
    <row r="108" spans="1:13" ht="28.5" customHeight="1">
      <c r="A108" s="160"/>
      <c r="B108" s="163"/>
      <c r="C108" s="533" t="s">
        <v>213</v>
      </c>
      <c r="D108" s="533"/>
      <c r="E108" s="533"/>
      <c r="F108" s="533"/>
      <c r="G108" s="533"/>
      <c r="H108" s="533"/>
      <c r="I108" s="533"/>
      <c r="J108" s="533"/>
      <c r="K108" s="533"/>
      <c r="L108" s="533"/>
      <c r="M108" s="162"/>
    </row>
    <row r="109" spans="1:13" s="156" customFormat="1" ht="14.25">
      <c r="A109" s="157"/>
      <c r="B109" s="159"/>
      <c r="C109" s="159"/>
      <c r="D109" s="159"/>
      <c r="E109" s="159"/>
      <c r="F109" s="159"/>
      <c r="G109" s="159"/>
      <c r="H109" s="159"/>
      <c r="I109" s="159"/>
      <c r="J109" s="159"/>
      <c r="K109" s="159"/>
      <c r="L109" s="159"/>
      <c r="M109" s="158"/>
    </row>
    <row r="110" spans="1:13" s="156" customFormat="1" ht="14.25">
      <c r="A110" s="157"/>
      <c r="B110" s="161">
        <v>17</v>
      </c>
      <c r="C110" s="534" t="s">
        <v>214</v>
      </c>
      <c r="D110" s="534"/>
      <c r="E110" s="534"/>
      <c r="F110" s="534"/>
      <c r="G110" s="534"/>
      <c r="H110" s="534"/>
      <c r="I110" s="159"/>
      <c r="J110" s="159"/>
      <c r="K110" s="159"/>
      <c r="L110" s="159"/>
      <c r="M110" s="158"/>
    </row>
    <row r="111" spans="1:13" ht="28.5" customHeight="1">
      <c r="A111" s="160"/>
      <c r="B111" s="163"/>
      <c r="C111" s="533" t="s">
        <v>215</v>
      </c>
      <c r="D111" s="533"/>
      <c r="E111" s="533"/>
      <c r="F111" s="533"/>
      <c r="G111" s="533"/>
      <c r="H111" s="533"/>
      <c r="I111" s="533"/>
      <c r="J111" s="533"/>
      <c r="K111" s="533"/>
      <c r="L111" s="533"/>
      <c r="M111" s="162"/>
    </row>
    <row r="112" spans="1:13" s="156" customFormat="1" ht="14.25">
      <c r="A112" s="157"/>
      <c r="B112" s="159"/>
      <c r="C112" s="159"/>
      <c r="D112" s="159"/>
      <c r="E112" s="159"/>
      <c r="F112" s="159"/>
      <c r="G112" s="159"/>
      <c r="H112" s="159"/>
      <c r="I112" s="159"/>
      <c r="J112" s="159"/>
      <c r="K112" s="159"/>
      <c r="L112" s="159"/>
      <c r="M112" s="158"/>
    </row>
    <row r="113" spans="1:13" s="156" customFormat="1" ht="14.25">
      <c r="A113" s="157"/>
      <c r="B113" s="161">
        <v>18</v>
      </c>
      <c r="C113" s="534" t="s">
        <v>8</v>
      </c>
      <c r="D113" s="534"/>
      <c r="E113" s="534"/>
      <c r="F113" s="534"/>
      <c r="G113" s="534"/>
      <c r="H113" s="534"/>
      <c r="I113" s="159"/>
      <c r="J113" s="159"/>
      <c r="K113" s="159"/>
      <c r="L113" s="159"/>
      <c r="M113" s="158"/>
    </row>
    <row r="114" spans="1:13" ht="15" customHeight="1">
      <c r="A114" s="160"/>
      <c r="B114" s="163"/>
      <c r="C114" s="533" t="s">
        <v>216</v>
      </c>
      <c r="D114" s="533"/>
      <c r="E114" s="533"/>
      <c r="F114" s="533"/>
      <c r="G114" s="533"/>
      <c r="H114" s="533"/>
      <c r="I114" s="533"/>
      <c r="J114" s="533"/>
      <c r="K114" s="533"/>
      <c r="L114" s="533"/>
      <c r="M114" s="162"/>
    </row>
    <row r="115" spans="1:13" s="156" customFormat="1" ht="14.25">
      <c r="A115" s="157"/>
      <c r="B115" s="159"/>
      <c r="C115" s="159"/>
      <c r="D115" s="159"/>
      <c r="E115" s="159"/>
      <c r="F115" s="159"/>
      <c r="G115" s="159"/>
      <c r="H115" s="159"/>
      <c r="I115" s="159"/>
      <c r="J115" s="159"/>
      <c r="K115" s="159"/>
      <c r="L115" s="159"/>
      <c r="M115" s="158"/>
    </row>
    <row r="116" spans="1:13" s="156" customFormat="1" ht="14.25">
      <c r="A116" s="157"/>
      <c r="B116" s="161">
        <v>19</v>
      </c>
      <c r="C116" s="534" t="s">
        <v>10</v>
      </c>
      <c r="D116" s="534"/>
      <c r="E116" s="534"/>
      <c r="F116" s="534"/>
      <c r="G116" s="534"/>
      <c r="H116" s="534"/>
      <c r="I116" s="159"/>
      <c r="J116" s="159"/>
      <c r="K116" s="159"/>
      <c r="L116" s="159"/>
      <c r="M116" s="158"/>
    </row>
    <row r="117" spans="1:13" ht="28.5" customHeight="1">
      <c r="A117" s="160"/>
      <c r="B117" s="163"/>
      <c r="C117" s="533" t="s">
        <v>217</v>
      </c>
      <c r="D117" s="533"/>
      <c r="E117" s="533"/>
      <c r="F117" s="533"/>
      <c r="G117" s="533"/>
      <c r="H117" s="533"/>
      <c r="I117" s="533"/>
      <c r="J117" s="533"/>
      <c r="K117" s="533"/>
      <c r="L117" s="533"/>
      <c r="M117" s="162"/>
    </row>
    <row r="118" spans="1:13" s="156" customFormat="1" ht="14.25">
      <c r="A118" s="157"/>
      <c r="B118" s="159"/>
      <c r="C118" s="159"/>
      <c r="D118" s="159"/>
      <c r="E118" s="159"/>
      <c r="F118" s="159"/>
      <c r="G118" s="159"/>
      <c r="H118" s="159"/>
      <c r="I118" s="159"/>
      <c r="J118" s="159"/>
      <c r="K118" s="159"/>
      <c r="L118" s="159"/>
      <c r="M118" s="158"/>
    </row>
    <row r="119" spans="1:13" s="156" customFormat="1" ht="14.25">
      <c r="A119" s="157"/>
      <c r="B119" s="161">
        <v>20</v>
      </c>
      <c r="C119" s="534" t="s">
        <v>220</v>
      </c>
      <c r="D119" s="534"/>
      <c r="E119" s="534"/>
      <c r="F119" s="534"/>
      <c r="G119" s="534"/>
      <c r="H119" s="534"/>
      <c r="I119" s="159"/>
      <c r="J119" s="159"/>
      <c r="K119" s="159"/>
      <c r="L119" s="159"/>
      <c r="M119" s="158"/>
    </row>
    <row r="120" spans="1:13" ht="15" customHeight="1">
      <c r="A120" s="160"/>
      <c r="B120" s="163"/>
      <c r="C120" s="533" t="s">
        <v>221</v>
      </c>
      <c r="D120" s="533"/>
      <c r="E120" s="533"/>
      <c r="F120" s="533"/>
      <c r="G120" s="533"/>
      <c r="H120" s="533"/>
      <c r="I120" s="533"/>
      <c r="J120" s="533"/>
      <c r="K120" s="533"/>
      <c r="L120" s="533"/>
      <c r="M120" s="162"/>
    </row>
    <row r="121" spans="1:13" s="156" customFormat="1" ht="14.25">
      <c r="A121" s="157"/>
      <c r="B121" s="159"/>
      <c r="C121" s="159"/>
      <c r="D121" s="159"/>
      <c r="E121" s="159"/>
      <c r="F121" s="159"/>
      <c r="G121" s="159"/>
      <c r="H121" s="159"/>
      <c r="I121" s="159"/>
      <c r="J121" s="159"/>
      <c r="K121" s="159"/>
      <c r="L121" s="159"/>
      <c r="M121" s="158"/>
    </row>
    <row r="122" spans="1:13" s="156" customFormat="1" ht="14.25">
      <c r="A122" s="157"/>
      <c r="B122" s="161">
        <v>21</v>
      </c>
      <c r="C122" s="534" t="s">
        <v>233</v>
      </c>
      <c r="D122" s="534"/>
      <c r="E122" s="534"/>
      <c r="F122" s="534"/>
      <c r="G122" s="534"/>
      <c r="H122" s="534"/>
      <c r="I122" s="159"/>
      <c r="J122" s="159"/>
      <c r="K122" s="159"/>
      <c r="L122" s="159"/>
      <c r="M122" s="158"/>
    </row>
    <row r="123" spans="1:13" ht="52.5" customHeight="1">
      <c r="A123" s="160"/>
      <c r="B123" s="163"/>
      <c r="C123" s="533" t="s">
        <v>234</v>
      </c>
      <c r="D123" s="533"/>
      <c r="E123" s="533"/>
      <c r="F123" s="533"/>
      <c r="G123" s="533"/>
      <c r="H123" s="533"/>
      <c r="I123" s="533"/>
      <c r="J123" s="533"/>
      <c r="K123" s="533"/>
      <c r="L123" s="533"/>
      <c r="M123" s="162"/>
    </row>
    <row r="124" spans="1:13" s="156" customFormat="1" ht="14.25">
      <c r="A124" s="157"/>
      <c r="B124" s="159"/>
      <c r="C124" s="159"/>
      <c r="D124" s="159"/>
      <c r="E124" s="159"/>
      <c r="F124" s="159"/>
      <c r="G124" s="159"/>
      <c r="H124" s="159"/>
      <c r="I124" s="159"/>
      <c r="J124" s="159"/>
      <c r="K124" s="159"/>
      <c r="L124" s="159"/>
      <c r="M124" s="158"/>
    </row>
    <row r="125" spans="1:13" s="156" customFormat="1" ht="14.25">
      <c r="A125" s="157"/>
      <c r="B125" s="161">
        <v>22</v>
      </c>
      <c r="C125" s="534" t="s">
        <v>235</v>
      </c>
      <c r="D125" s="534"/>
      <c r="E125" s="534"/>
      <c r="F125" s="534"/>
      <c r="G125" s="534"/>
      <c r="H125" s="534"/>
      <c r="I125" s="159"/>
      <c r="J125" s="159"/>
      <c r="K125" s="159"/>
      <c r="L125" s="159"/>
      <c r="M125" s="158"/>
    </row>
    <row r="126" spans="1:13" ht="117" customHeight="1">
      <c r="A126" s="160"/>
      <c r="B126" s="163"/>
      <c r="C126" s="533" t="s">
        <v>236</v>
      </c>
      <c r="D126" s="533"/>
      <c r="E126" s="533"/>
      <c r="F126" s="533"/>
      <c r="G126" s="533"/>
      <c r="H126" s="533"/>
      <c r="I126" s="533"/>
      <c r="J126" s="533"/>
      <c r="K126" s="533"/>
      <c r="L126" s="533"/>
      <c r="M126" s="162"/>
    </row>
    <row r="127" spans="1:13" s="156" customFormat="1" ht="14.25">
      <c r="A127" s="157"/>
      <c r="B127" s="159"/>
      <c r="C127" s="159"/>
      <c r="D127" s="159"/>
      <c r="E127" s="159"/>
      <c r="F127" s="159"/>
      <c r="G127" s="159"/>
      <c r="H127" s="159"/>
      <c r="I127" s="159"/>
      <c r="J127" s="159"/>
      <c r="K127" s="159"/>
      <c r="L127" s="159"/>
      <c r="M127" s="158"/>
    </row>
    <row r="128" spans="1:13" s="156" customFormat="1" ht="14.25">
      <c r="A128" s="157"/>
      <c r="B128" s="161">
        <v>23</v>
      </c>
      <c r="C128" s="534" t="s">
        <v>31</v>
      </c>
      <c r="D128" s="534"/>
      <c r="E128" s="534"/>
      <c r="F128" s="534"/>
      <c r="G128" s="534"/>
      <c r="H128" s="534"/>
      <c r="I128" s="159"/>
      <c r="J128" s="159"/>
      <c r="K128" s="159"/>
      <c r="L128" s="159"/>
      <c r="M128" s="158"/>
    </row>
    <row r="129" spans="1:13" ht="28.5" customHeight="1">
      <c r="A129" s="160"/>
      <c r="B129" s="163"/>
      <c r="C129" s="532" t="s">
        <v>237</v>
      </c>
      <c r="D129" s="532"/>
      <c r="E129" s="532"/>
      <c r="F129" s="532"/>
      <c r="G129" s="532"/>
      <c r="H129" s="532"/>
      <c r="I129" s="532"/>
      <c r="J129" s="532"/>
      <c r="K129" s="532"/>
      <c r="L129" s="532"/>
      <c r="M129" s="162"/>
    </row>
    <row r="130" spans="1:13" s="156" customFormat="1" ht="14.25">
      <c r="A130" s="157"/>
      <c r="B130" s="159"/>
      <c r="C130" s="159"/>
      <c r="D130" s="159"/>
      <c r="E130" s="159"/>
      <c r="F130" s="159"/>
      <c r="G130" s="159"/>
      <c r="H130" s="159"/>
      <c r="I130" s="159"/>
      <c r="J130" s="159"/>
      <c r="K130" s="159"/>
      <c r="L130" s="159"/>
      <c r="M130" s="158"/>
    </row>
    <row r="131" spans="1:13" s="156" customFormat="1" ht="14.25">
      <c r="A131" s="157"/>
      <c r="B131" s="161">
        <v>24</v>
      </c>
      <c r="C131" s="534" t="s">
        <v>247</v>
      </c>
      <c r="D131" s="534"/>
      <c r="E131" s="534"/>
      <c r="F131" s="534"/>
      <c r="G131" s="534"/>
      <c r="H131" s="534"/>
      <c r="I131" s="159"/>
      <c r="J131" s="159"/>
      <c r="K131" s="159"/>
      <c r="L131" s="159"/>
      <c r="M131" s="158"/>
    </row>
    <row r="132" spans="1:13" ht="28.5" customHeight="1">
      <c r="A132" s="160"/>
      <c r="B132" s="163"/>
      <c r="C132" s="532" t="s">
        <v>246</v>
      </c>
      <c r="D132" s="532"/>
      <c r="E132" s="532"/>
      <c r="F132" s="532"/>
      <c r="G132" s="532"/>
      <c r="H132" s="532"/>
      <c r="I132" s="532"/>
      <c r="J132" s="532"/>
      <c r="K132" s="532"/>
      <c r="L132" s="532"/>
      <c r="M132" s="162"/>
    </row>
    <row r="133" spans="1:13" s="156" customFormat="1" ht="15" thickBot="1">
      <c r="A133" s="167"/>
      <c r="B133" s="168"/>
      <c r="C133" s="168"/>
      <c r="D133" s="152"/>
      <c r="E133" s="152"/>
      <c r="F133" s="152"/>
      <c r="G133" s="152"/>
      <c r="H133" s="152"/>
      <c r="I133" s="152"/>
      <c r="J133" s="152"/>
      <c r="K133" s="152"/>
      <c r="L133" s="152"/>
      <c r="M133" s="169"/>
    </row>
    <row r="134" ht="14.25"/>
  </sheetData>
  <sheetProtection password="EAD6" sheet="1"/>
  <mergeCells count="67">
    <mergeCell ref="C119:H119"/>
    <mergeCell ref="C120:L120"/>
    <mergeCell ref="C122:H122"/>
    <mergeCell ref="C123:L123"/>
    <mergeCell ref="C125:H125"/>
    <mergeCell ref="C47:L47"/>
    <mergeCell ref="C48:L48"/>
    <mergeCell ref="C49:L49"/>
    <mergeCell ref="C76:H76"/>
    <mergeCell ref="C79:H79"/>
    <mergeCell ref="C17:L17"/>
    <mergeCell ref="C21:L21"/>
    <mergeCell ref="C29:L29"/>
    <mergeCell ref="C35:L35"/>
    <mergeCell ref="C44:L44"/>
    <mergeCell ref="C45:L45"/>
    <mergeCell ref="C40:L40"/>
    <mergeCell ref="C32:L32"/>
    <mergeCell ref="B2:L2"/>
    <mergeCell ref="C4:L4"/>
    <mergeCell ref="C6:L6"/>
    <mergeCell ref="C7:L7"/>
    <mergeCell ref="C11:L11"/>
    <mergeCell ref="C12:L12"/>
    <mergeCell ref="C5:L5"/>
    <mergeCell ref="C14:L14"/>
    <mergeCell ref="C15:L15"/>
    <mergeCell ref="B55:L55"/>
    <mergeCell ref="C57:H57"/>
    <mergeCell ref="C81:L81"/>
    <mergeCell ref="C83:H83"/>
    <mergeCell ref="D66:L66"/>
    <mergeCell ref="C68:H68"/>
    <mergeCell ref="C73:H73"/>
    <mergeCell ref="C74:L74"/>
    <mergeCell ref="C58:L58"/>
    <mergeCell ref="C60:H60"/>
    <mergeCell ref="C61:L61"/>
    <mergeCell ref="C63:H63"/>
    <mergeCell ref="C84:L84"/>
    <mergeCell ref="C86:H86"/>
    <mergeCell ref="C87:L87"/>
    <mergeCell ref="C89:H89"/>
    <mergeCell ref="C90:L90"/>
    <mergeCell ref="C92:H92"/>
    <mergeCell ref="C93:L93"/>
    <mergeCell ref="C95:H95"/>
    <mergeCell ref="C128:H128"/>
    <mergeCell ref="C96:L96"/>
    <mergeCell ref="C98:H98"/>
    <mergeCell ref="C99:L99"/>
    <mergeCell ref="C101:H101"/>
    <mergeCell ref="C102:L102"/>
    <mergeCell ref="C104:H104"/>
    <mergeCell ref="C126:L126"/>
    <mergeCell ref="C116:H116"/>
    <mergeCell ref="C117:L117"/>
    <mergeCell ref="C129:L129"/>
    <mergeCell ref="C105:L105"/>
    <mergeCell ref="C107:H107"/>
    <mergeCell ref="C108:L108"/>
    <mergeCell ref="C110:H110"/>
    <mergeCell ref="C132:L132"/>
    <mergeCell ref="C131:H131"/>
    <mergeCell ref="C111:L111"/>
    <mergeCell ref="C113:H113"/>
    <mergeCell ref="C114:L114"/>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Feuil6"/>
  <dimension ref="A1:L19"/>
  <sheetViews>
    <sheetView showGridLines="0" zoomScalePageLayoutView="0" workbookViewId="0" topLeftCell="A1">
      <selection activeCell="B5" sqref="B5:K5"/>
    </sheetView>
  </sheetViews>
  <sheetFormatPr defaultColWidth="11.421875" defaultRowHeight="15"/>
  <cols>
    <col min="1" max="1" width="3.28125" style="23" customWidth="1"/>
    <col min="2" max="2" width="59.7109375" style="23" customWidth="1"/>
    <col min="3" max="3" width="11.28125" style="23" customWidth="1"/>
    <col min="4" max="9" width="15.7109375" style="23" customWidth="1"/>
    <col min="10" max="10" width="2.140625" style="23" customWidth="1"/>
    <col min="11" max="11" width="15.7109375" style="23" customWidth="1"/>
    <col min="12" max="12" width="3.28125" style="23" customWidth="1"/>
    <col min="13" max="16384" width="11.421875" style="23" customWidth="1"/>
  </cols>
  <sheetData>
    <row r="1" spans="1:12" ht="12.75">
      <c r="A1" s="92"/>
      <c r="B1" s="93"/>
      <c r="C1" s="93"/>
      <c r="D1" s="93"/>
      <c r="E1" s="93"/>
      <c r="F1" s="93"/>
      <c r="G1" s="93"/>
      <c r="H1" s="72"/>
      <c r="I1" s="72"/>
      <c r="J1" s="72"/>
      <c r="K1" s="93"/>
      <c r="L1" s="98"/>
    </row>
    <row r="2" spans="1:12" s="97" customFormat="1" ht="25.5" customHeight="1">
      <c r="A2" s="94"/>
      <c r="B2" s="626" t="s">
        <v>61</v>
      </c>
      <c r="C2" s="626"/>
      <c r="D2" s="627"/>
      <c r="E2" s="627"/>
      <c r="F2" s="627"/>
      <c r="G2" s="95"/>
      <c r="H2" s="95"/>
      <c r="I2" s="95"/>
      <c r="J2" s="95"/>
      <c r="K2" s="95"/>
      <c r="L2" s="96"/>
    </row>
    <row r="3" spans="1:12" s="97" customFormat="1" ht="25.5" customHeight="1">
      <c r="A3" s="94"/>
      <c r="B3" s="626" t="s">
        <v>62</v>
      </c>
      <c r="C3" s="626"/>
      <c r="D3" s="628"/>
      <c r="E3" s="628"/>
      <c r="F3" s="628"/>
      <c r="G3" s="95"/>
      <c r="H3" s="95"/>
      <c r="I3" s="95"/>
      <c r="J3" s="95"/>
      <c r="K3" s="95"/>
      <c r="L3" s="96"/>
    </row>
    <row r="4" spans="1:12" s="97" customFormat="1" ht="12.75">
      <c r="A4" s="94"/>
      <c r="B4" s="95"/>
      <c r="C4" s="95"/>
      <c r="D4" s="95"/>
      <c r="E4" s="95"/>
      <c r="F4" s="95"/>
      <c r="G4" s="95"/>
      <c r="H4" s="95"/>
      <c r="I4" s="95"/>
      <c r="J4" s="95"/>
      <c r="K4" s="95"/>
      <c r="L4" s="96"/>
    </row>
    <row r="5" spans="1:12" ht="38.25" customHeight="1">
      <c r="A5" s="20"/>
      <c r="B5" s="695" t="s">
        <v>140</v>
      </c>
      <c r="C5" s="695"/>
      <c r="D5" s="695"/>
      <c r="E5" s="695"/>
      <c r="F5" s="695"/>
      <c r="G5" s="695"/>
      <c r="H5" s="695"/>
      <c r="I5" s="695"/>
      <c r="J5" s="695"/>
      <c r="K5" s="695"/>
      <c r="L5" s="22"/>
    </row>
    <row r="6" spans="1:12" ht="12.75">
      <c r="A6" s="20"/>
      <c r="B6" s="17"/>
      <c r="C6" s="17"/>
      <c r="D6" s="17"/>
      <c r="E6" s="17"/>
      <c r="F6" s="17"/>
      <c r="G6" s="17"/>
      <c r="H6" s="17"/>
      <c r="I6" s="17"/>
      <c r="J6" s="17"/>
      <c r="K6" s="17"/>
      <c r="L6" s="22"/>
    </row>
    <row r="7" spans="1:12" ht="39.75" customHeight="1" thickBot="1">
      <c r="A7" s="20"/>
      <c r="B7" s="17"/>
      <c r="C7" s="17"/>
      <c r="D7" s="528" t="str">
        <f>IF(D17=0,"Activité N-4 
non saisie","")</f>
        <v>Activité N-4 
non saisie</v>
      </c>
      <c r="E7" s="528" t="str">
        <f>IF(E17=0,"Activité N-3 
non saisie","")</f>
        <v>Activité N-3 
non saisie</v>
      </c>
      <c r="F7" s="528" t="str">
        <f>IF(F17=0,"Activité N-2 
non saisie","")</f>
        <v>Activité N-2 
non saisie</v>
      </c>
      <c r="G7" s="17"/>
      <c r="H7" s="528" t="str">
        <f>IF(H17=0,"Activité N-1 (initiale) 
non saisie","")</f>
        <v>Activité N-1 (initiale) 
non saisie</v>
      </c>
      <c r="I7" s="528" t="str">
        <f>IF(I17=0,"Activité N-1 (actualisée) 
non saisie","")</f>
        <v>Activité N-1 (actualisée) 
non saisie</v>
      </c>
      <c r="J7" s="17"/>
      <c r="K7" s="528" t="str">
        <f>IF(K17=0,"Activité prévisionnelle N non saisie","")</f>
        <v>Activité prévisionnelle N non saisie</v>
      </c>
      <c r="L7" s="22"/>
    </row>
    <row r="8" spans="1:12" ht="13.5" thickTop="1">
      <c r="A8" s="20"/>
      <c r="B8" s="652" t="s">
        <v>23</v>
      </c>
      <c r="C8" s="653"/>
      <c r="D8" s="692" t="str">
        <f>IF('Page de garde'!$D$4="","CA N-4","Exercice "&amp;'Page de garde'!$D$4-4)</f>
        <v>CA N-4</v>
      </c>
      <c r="E8" s="639" t="str">
        <f>IF('Page de garde'!$D$4="","CA N-3","Exercice "&amp;'Page de garde'!$D$4-3)</f>
        <v>CA N-3</v>
      </c>
      <c r="F8" s="639" t="str">
        <f>IF('Page de garde'!$D$4="","CA N-2","Exercice "&amp;'Page de garde'!$D$4-2)</f>
        <v>CA N-2</v>
      </c>
      <c r="G8" s="700" t="s">
        <v>24</v>
      </c>
      <c r="H8" s="636" t="str">
        <f>IF('Page de garde'!$D$4="","Activité N-1 (prévision initiale)","Activité "&amp;'Page de garde'!$D$4-1&amp;" (prévision initiale)")</f>
        <v>Activité N-1 (prévision initiale)</v>
      </c>
      <c r="I8" s="700" t="str">
        <f>IF('Page de garde'!$D$4="","Activité N-1 (prévision actualisée)","Activité "&amp;'Page de garde'!$D$4-1&amp;" (prévision actualisée)")</f>
        <v>Activité N-1 (prévision actualisée)</v>
      </c>
      <c r="J8" s="17"/>
      <c r="K8" s="703" t="str">
        <f>IF('Page de garde'!$D$4="","Activité prévisionnelle N","Activité prévisionnelle "&amp;'Page de garde'!$D$4)</f>
        <v>Activité prévisionnelle N</v>
      </c>
      <c r="L8" s="22"/>
    </row>
    <row r="9" spans="1:12" ht="12.75">
      <c r="A9" s="20"/>
      <c r="B9" s="654"/>
      <c r="C9" s="655"/>
      <c r="D9" s="693"/>
      <c r="E9" s="640"/>
      <c r="F9" s="640"/>
      <c r="G9" s="701"/>
      <c r="H9" s="637"/>
      <c r="I9" s="701"/>
      <c r="J9" s="17"/>
      <c r="K9" s="704"/>
      <c r="L9" s="22"/>
    </row>
    <row r="10" spans="1:12" ht="13.5" thickBot="1">
      <c r="A10" s="20"/>
      <c r="B10" s="656"/>
      <c r="C10" s="657"/>
      <c r="D10" s="694"/>
      <c r="E10" s="641"/>
      <c r="F10" s="641"/>
      <c r="G10" s="702"/>
      <c r="H10" s="638"/>
      <c r="I10" s="702"/>
      <c r="J10" s="17"/>
      <c r="K10" s="705"/>
      <c r="L10" s="22"/>
    </row>
    <row r="11" spans="1:12" ht="14.25" thickBot="1" thickTop="1">
      <c r="A11" s="20"/>
      <c r="B11" s="17"/>
      <c r="C11" s="17"/>
      <c r="D11" s="70"/>
      <c r="E11" s="70"/>
      <c r="F11" s="70"/>
      <c r="G11" s="70"/>
      <c r="H11" s="70"/>
      <c r="I11" s="70"/>
      <c r="J11" s="71"/>
      <c r="K11" s="70"/>
      <c r="L11" s="22"/>
    </row>
    <row r="12" spans="1:12" ht="25.5" customHeight="1" thickBot="1" thickTop="1">
      <c r="A12" s="20"/>
      <c r="B12" s="690" t="s">
        <v>141</v>
      </c>
      <c r="C12" s="691"/>
      <c r="D12" s="77"/>
      <c r="E12" s="77"/>
      <c r="F12" s="77"/>
      <c r="G12" s="77"/>
      <c r="H12" s="77"/>
      <c r="I12" s="77"/>
      <c r="J12" s="17"/>
      <c r="K12" s="489"/>
      <c r="L12" s="22"/>
    </row>
    <row r="13" spans="1:12" ht="14.25" thickBot="1" thickTop="1">
      <c r="A13" s="20"/>
      <c r="B13" s="17"/>
      <c r="C13" s="17"/>
      <c r="D13" s="17"/>
      <c r="E13" s="17"/>
      <c r="F13" s="17"/>
      <c r="G13" s="17"/>
      <c r="H13" s="17"/>
      <c r="I13" s="17"/>
      <c r="J13" s="17"/>
      <c r="K13" s="17"/>
      <c r="L13" s="22"/>
    </row>
    <row r="14" spans="1:12" ht="29.25" customHeight="1" thickTop="1">
      <c r="A14" s="20"/>
      <c r="B14" s="696" t="s">
        <v>142</v>
      </c>
      <c r="C14" s="697"/>
      <c r="D14" s="142"/>
      <c r="E14" s="104"/>
      <c r="F14" s="104"/>
      <c r="G14" s="139">
        <f>IF(D14=0,0,AVERAGE(D14,E14,F14))</f>
        <v>0</v>
      </c>
      <c r="H14" s="146"/>
      <c r="I14" s="144"/>
      <c r="J14" s="17"/>
      <c r="K14" s="104"/>
      <c r="L14" s="22"/>
    </row>
    <row r="15" spans="1:12" ht="29.25" customHeight="1">
      <c r="A15" s="20"/>
      <c r="B15" s="698" t="s">
        <v>144</v>
      </c>
      <c r="C15" s="699"/>
      <c r="D15" s="143"/>
      <c r="E15" s="105"/>
      <c r="F15" s="105"/>
      <c r="G15" s="140">
        <f>IF(D15=0,0,AVERAGE(D15,E15,F15))</f>
        <v>0</v>
      </c>
      <c r="H15" s="147"/>
      <c r="I15" s="145"/>
      <c r="J15" s="17"/>
      <c r="K15" s="105"/>
      <c r="L15" s="22"/>
    </row>
    <row r="16" spans="1:12" ht="29.25" customHeight="1">
      <c r="A16" s="20"/>
      <c r="B16" s="698" t="s">
        <v>143</v>
      </c>
      <c r="C16" s="699"/>
      <c r="D16" s="143"/>
      <c r="E16" s="105"/>
      <c r="F16" s="105"/>
      <c r="G16" s="140">
        <f>IF(D16=0,0,AVERAGE(D16,E16,F16))</f>
        <v>0</v>
      </c>
      <c r="H16" s="147"/>
      <c r="I16" s="145"/>
      <c r="J16" s="17"/>
      <c r="K16" s="105"/>
      <c r="L16" s="22"/>
    </row>
    <row r="17" spans="1:12" ht="29.25" customHeight="1">
      <c r="A17" s="20"/>
      <c r="B17" s="698" t="s">
        <v>145</v>
      </c>
      <c r="C17" s="699"/>
      <c r="D17" s="359">
        <f>SUM(D14:D16)</f>
        <v>0</v>
      </c>
      <c r="E17" s="360">
        <f>SUM(E14:E16)</f>
        <v>0</v>
      </c>
      <c r="F17" s="360">
        <f>SUM(F14:F16)</f>
        <v>0</v>
      </c>
      <c r="G17" s="140">
        <f>IF(D17=0,0,AVERAGE(D17,E17,F17))</f>
        <v>0</v>
      </c>
      <c r="H17" s="360">
        <f>SUM(H14:H16)</f>
        <v>0</v>
      </c>
      <c r="I17" s="361">
        <f>SUM(I14:I16)</f>
        <v>0</v>
      </c>
      <c r="J17" s="17"/>
      <c r="K17" s="360">
        <f>SUM(K14:K16)</f>
        <v>0</v>
      </c>
      <c r="L17" s="22"/>
    </row>
    <row r="18" spans="1:12" ht="29.25" customHeight="1" thickBot="1">
      <c r="A18" s="20"/>
      <c r="B18" s="688" t="s">
        <v>146</v>
      </c>
      <c r="C18" s="689"/>
      <c r="D18" s="362">
        <f>D17</f>
        <v>0</v>
      </c>
      <c r="E18" s="363">
        <f>E17</f>
        <v>0</v>
      </c>
      <c r="F18" s="363">
        <f>F17</f>
        <v>0</v>
      </c>
      <c r="G18" s="141">
        <f>IF(D18=0,0,AVERAGE(D18,E18,F18))</f>
        <v>0</v>
      </c>
      <c r="H18" s="363">
        <f>H17</f>
        <v>0</v>
      </c>
      <c r="I18" s="364">
        <f>I17</f>
        <v>0</v>
      </c>
      <c r="J18" s="17"/>
      <c r="K18" s="363">
        <f>K17</f>
        <v>0</v>
      </c>
      <c r="L18" s="22"/>
    </row>
    <row r="19" spans="1:12" ht="14.25" thickBot="1" thickTop="1">
      <c r="A19" s="74"/>
      <c r="B19" s="75"/>
      <c r="C19" s="75"/>
      <c r="D19" s="75"/>
      <c r="E19" s="75"/>
      <c r="F19" s="75"/>
      <c r="G19" s="75"/>
      <c r="H19" s="75"/>
      <c r="I19" s="75"/>
      <c r="J19" s="75"/>
      <c r="K19" s="75"/>
      <c r="L19" s="76"/>
    </row>
  </sheetData>
  <sheetProtection password="EAD6" sheet="1" objects="1" scenarios="1"/>
  <mergeCells count="19">
    <mergeCell ref="B17:C17"/>
    <mergeCell ref="F8:F10"/>
    <mergeCell ref="G8:G10"/>
    <mergeCell ref="I8:I10"/>
    <mergeCell ref="K8:K10"/>
    <mergeCell ref="B2:C2"/>
    <mergeCell ref="D2:F2"/>
    <mergeCell ref="B3:C3"/>
    <mergeCell ref="D3:F3"/>
    <mergeCell ref="B18:C18"/>
    <mergeCell ref="B12:C12"/>
    <mergeCell ref="B8:C10"/>
    <mergeCell ref="D8:D10"/>
    <mergeCell ref="B5:K5"/>
    <mergeCell ref="H8:H10"/>
    <mergeCell ref="B14:C14"/>
    <mergeCell ref="B15:C15"/>
    <mergeCell ref="B16:C16"/>
    <mergeCell ref="E8:E10"/>
  </mergeCells>
  <dataValidations count="1">
    <dataValidation type="decimal" operator="greaterThanOrEqual" allowBlank="1" showInputMessage="1" showErrorMessage="1" error="Veuillez saisir un nombre." sqref="D14:F17 H14:I16 K14:K16">
      <formula1>0</formula1>
    </dataValidation>
  </dataValidations>
  <printOptions horizontalCentered="1" verticalCentered="1"/>
  <pageMargins left="0.1968503937007874" right="0.1968503937007874"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Feuil9"/>
  <dimension ref="A1:P145"/>
  <sheetViews>
    <sheetView showGridLines="0" zoomScale="85" zoomScaleNormal="85" zoomScalePageLayoutView="0" workbookViewId="0" topLeftCell="A1">
      <selection activeCell="B2" sqref="B2:C2"/>
    </sheetView>
  </sheetViews>
  <sheetFormatPr defaultColWidth="11.421875" defaultRowHeight="15"/>
  <cols>
    <col min="1" max="1" width="2.7109375" style="23" customWidth="1"/>
    <col min="2" max="2" width="13.28125" style="23" customWidth="1"/>
    <col min="3" max="3" width="61.8515625" style="23" customWidth="1"/>
    <col min="4" max="15" width="12.7109375" style="23" customWidth="1"/>
    <col min="16" max="16" width="2.7109375" style="23" customWidth="1"/>
    <col min="17" max="16384" width="11.421875" style="23" customWidth="1"/>
  </cols>
  <sheetData>
    <row r="1" spans="1:16" ht="12.75">
      <c r="A1" s="92"/>
      <c r="B1" s="93"/>
      <c r="C1" s="93"/>
      <c r="D1" s="93"/>
      <c r="E1" s="93"/>
      <c r="F1" s="93"/>
      <c r="G1" s="93"/>
      <c r="H1" s="93"/>
      <c r="I1" s="72"/>
      <c r="J1" s="72"/>
      <c r="K1" s="72"/>
      <c r="L1" s="72"/>
      <c r="M1" s="93"/>
      <c r="N1" s="93"/>
      <c r="O1" s="93"/>
      <c r="P1" s="98"/>
    </row>
    <row r="2" spans="1:16" s="97" customFormat="1" ht="25.5" customHeight="1">
      <c r="A2" s="94"/>
      <c r="B2" s="624" t="s">
        <v>120</v>
      </c>
      <c r="C2" s="706"/>
      <c r="D2" s="624"/>
      <c r="E2" s="706"/>
      <c r="F2" s="706"/>
      <c r="G2" s="625"/>
      <c r="H2" s="95"/>
      <c r="I2" s="95"/>
      <c r="J2" s="95"/>
      <c r="K2" s="95"/>
      <c r="L2" s="95"/>
      <c r="M2" s="95"/>
      <c r="N2" s="95"/>
      <c r="O2" s="95"/>
      <c r="P2" s="96"/>
    </row>
    <row r="3" spans="1:16" s="97" customFormat="1" ht="25.5" customHeight="1">
      <c r="A3" s="94"/>
      <c r="B3" s="624" t="s">
        <v>124</v>
      </c>
      <c r="C3" s="706"/>
      <c r="D3" s="624"/>
      <c r="E3" s="706"/>
      <c r="F3" s="706"/>
      <c r="G3" s="625"/>
      <c r="H3" s="95"/>
      <c r="I3" s="95"/>
      <c r="J3" s="95"/>
      <c r="K3" s="95"/>
      <c r="L3" s="95"/>
      <c r="M3" s="95"/>
      <c r="N3" s="95"/>
      <c r="O3" s="95"/>
      <c r="P3" s="96"/>
    </row>
    <row r="4" spans="1:16" s="97" customFormat="1" ht="25.5" customHeight="1">
      <c r="A4" s="94"/>
      <c r="B4" s="624" t="s">
        <v>123</v>
      </c>
      <c r="C4" s="706"/>
      <c r="D4" s="624"/>
      <c r="E4" s="706"/>
      <c r="F4" s="706"/>
      <c r="G4" s="625"/>
      <c r="H4" s="95"/>
      <c r="I4" s="95"/>
      <c r="J4" s="95"/>
      <c r="K4" s="95"/>
      <c r="L4" s="95"/>
      <c r="M4" s="95"/>
      <c r="N4" s="95"/>
      <c r="O4" s="95"/>
      <c r="P4" s="96"/>
    </row>
    <row r="5" spans="1:16" s="97" customFormat="1" ht="12.75">
      <c r="A5" s="94"/>
      <c r="B5" s="95"/>
      <c r="C5" s="95"/>
      <c r="D5" s="95"/>
      <c r="E5" s="95"/>
      <c r="F5" s="95"/>
      <c r="G5" s="95"/>
      <c r="H5" s="95"/>
      <c r="I5" s="95"/>
      <c r="J5" s="95"/>
      <c r="K5" s="95"/>
      <c r="L5" s="95"/>
      <c r="M5" s="95"/>
      <c r="N5" s="95"/>
      <c r="O5" s="95"/>
      <c r="P5" s="96"/>
    </row>
    <row r="6" spans="1:16" s="97" customFormat="1" ht="18" customHeight="1">
      <c r="A6" s="94"/>
      <c r="B6" s="95"/>
      <c r="C6" s="95"/>
      <c r="D6" s="348" t="s">
        <v>42</v>
      </c>
      <c r="E6" s="95"/>
      <c r="F6" s="95"/>
      <c r="G6" s="95"/>
      <c r="H6" s="95"/>
      <c r="I6" s="95"/>
      <c r="J6" s="95"/>
      <c r="K6" s="95"/>
      <c r="L6" s="95"/>
      <c r="M6" s="95"/>
      <c r="N6" s="95"/>
      <c r="O6" s="95"/>
      <c r="P6" s="96"/>
    </row>
    <row r="7" spans="1:16" s="97" customFormat="1" ht="12.75">
      <c r="A7" s="94"/>
      <c r="B7" s="95"/>
      <c r="C7" s="95"/>
      <c r="D7" s="100" t="s">
        <v>43</v>
      </c>
      <c r="E7" s="100" t="s">
        <v>44</v>
      </c>
      <c r="F7" s="100" t="s">
        <v>45</v>
      </c>
      <c r="G7" s="100" t="s">
        <v>46</v>
      </c>
      <c r="H7" s="100" t="s">
        <v>47</v>
      </c>
      <c r="I7" s="95"/>
      <c r="J7" s="95"/>
      <c r="K7" s="95"/>
      <c r="L7" s="95"/>
      <c r="M7" s="95"/>
      <c r="N7" s="95"/>
      <c r="O7" s="95"/>
      <c r="P7" s="96"/>
    </row>
    <row r="8" spans="1:16" s="97" customFormat="1" ht="12.75">
      <c r="A8" s="94"/>
      <c r="B8" s="95"/>
      <c r="C8" s="95"/>
      <c r="D8" s="106"/>
      <c r="E8" s="106"/>
      <c r="F8" s="106"/>
      <c r="G8" s="106"/>
      <c r="H8" s="106"/>
      <c r="I8" s="517"/>
      <c r="J8" s="95"/>
      <c r="K8" s="95"/>
      <c r="L8" s="95"/>
      <c r="M8" s="95"/>
      <c r="N8" s="95"/>
      <c r="O8" s="95"/>
      <c r="P8" s="96"/>
    </row>
    <row r="9" spans="1:16" s="97" customFormat="1" ht="12.75">
      <c r="A9" s="94"/>
      <c r="B9" s="95"/>
      <c r="C9" s="95"/>
      <c r="D9" s="95"/>
      <c r="E9" s="95"/>
      <c r="F9" s="95"/>
      <c r="G9" s="95"/>
      <c r="H9" s="95"/>
      <c r="I9" s="95"/>
      <c r="J9" s="95"/>
      <c r="K9" s="95"/>
      <c r="L9" s="95"/>
      <c r="M9" s="95"/>
      <c r="N9" s="95"/>
      <c r="O9" s="95"/>
      <c r="P9" s="96"/>
    </row>
    <row r="10" spans="1:16" s="97" customFormat="1" ht="12.75">
      <c r="A10" s="94"/>
      <c r="B10" s="95"/>
      <c r="C10" s="95"/>
      <c r="D10" s="95"/>
      <c r="E10" s="95"/>
      <c r="F10" s="95"/>
      <c r="G10" s="95"/>
      <c r="H10" s="95"/>
      <c r="I10" s="95"/>
      <c r="J10" s="95"/>
      <c r="K10" s="95"/>
      <c r="L10" s="95"/>
      <c r="M10" s="95"/>
      <c r="N10" s="95"/>
      <c r="O10" s="95"/>
      <c r="P10" s="96"/>
    </row>
    <row r="11" spans="1:16" s="244" customFormat="1" ht="48" customHeight="1">
      <c r="A11" s="242"/>
      <c r="B11" s="541" t="s">
        <v>117</v>
      </c>
      <c r="C11" s="541"/>
      <c r="D11" s="541"/>
      <c r="E11" s="541"/>
      <c r="F11" s="541"/>
      <c r="G11" s="541"/>
      <c r="H11" s="541"/>
      <c r="I11" s="541"/>
      <c r="J11" s="541"/>
      <c r="K11" s="541"/>
      <c r="L11" s="541"/>
      <c r="M11" s="541"/>
      <c r="N11" s="541"/>
      <c r="O11" s="541"/>
      <c r="P11" s="243"/>
    </row>
    <row r="12" spans="1:16" ht="12.75">
      <c r="A12" s="20"/>
      <c r="B12" s="17"/>
      <c r="C12" s="17"/>
      <c r="D12" s="17"/>
      <c r="E12" s="17"/>
      <c r="F12" s="17"/>
      <c r="G12" s="17"/>
      <c r="H12" s="17"/>
      <c r="I12" s="17"/>
      <c r="J12" s="17"/>
      <c r="K12" s="17"/>
      <c r="L12" s="17"/>
      <c r="M12" s="17"/>
      <c r="N12" s="17"/>
      <c r="O12" s="17"/>
      <c r="P12" s="22"/>
    </row>
    <row r="13" spans="1:16" ht="12.75">
      <c r="A13" s="20"/>
      <c r="B13" s="17"/>
      <c r="C13" s="17"/>
      <c r="D13" s="17"/>
      <c r="E13" s="17"/>
      <c r="F13" s="17"/>
      <c r="G13" s="17"/>
      <c r="H13" s="17"/>
      <c r="I13" s="17"/>
      <c r="J13" s="17"/>
      <c r="K13" s="17"/>
      <c r="L13" s="17"/>
      <c r="M13" s="17"/>
      <c r="N13" s="17"/>
      <c r="O13" s="17"/>
      <c r="P13" s="22"/>
    </row>
    <row r="14" spans="1:16" ht="12.75">
      <c r="A14" s="20"/>
      <c r="B14" s="171" t="s">
        <v>181</v>
      </c>
      <c r="C14" s="171"/>
      <c r="D14" s="172"/>
      <c r="E14" s="172"/>
      <c r="F14" s="17"/>
      <c r="G14" s="17"/>
      <c r="H14" s="17"/>
      <c r="I14" s="17"/>
      <c r="J14" s="17"/>
      <c r="K14" s="17"/>
      <c r="L14" s="17"/>
      <c r="M14" s="17"/>
      <c r="N14" s="17"/>
      <c r="O14" s="17"/>
      <c r="P14" s="22"/>
    </row>
    <row r="15" spans="1:16" ht="12.75">
      <c r="A15" s="20"/>
      <c r="B15" s="17"/>
      <c r="C15" s="17"/>
      <c r="D15" s="17"/>
      <c r="E15" s="17"/>
      <c r="F15" s="17"/>
      <c r="G15" s="17"/>
      <c r="H15" s="17"/>
      <c r="I15" s="17"/>
      <c r="J15" s="17"/>
      <c r="K15" s="17"/>
      <c r="L15" s="17"/>
      <c r="M15" s="17"/>
      <c r="N15" s="17"/>
      <c r="O15" s="17"/>
      <c r="P15" s="22"/>
    </row>
    <row r="16" spans="1:16" ht="13.5" thickBot="1">
      <c r="A16" s="20"/>
      <c r="B16" s="17"/>
      <c r="C16" s="17"/>
      <c r="D16" s="17"/>
      <c r="E16" s="17"/>
      <c r="F16" s="17"/>
      <c r="G16" s="17"/>
      <c r="H16" s="17"/>
      <c r="I16" s="17"/>
      <c r="J16" s="17"/>
      <c r="K16" s="17"/>
      <c r="L16" s="17"/>
      <c r="M16" s="17"/>
      <c r="N16" s="17"/>
      <c r="O16" s="17"/>
      <c r="P16" s="22"/>
    </row>
    <row r="17" spans="1:16" ht="12.75" customHeight="1">
      <c r="A17" s="20"/>
      <c r="B17" s="611"/>
      <c r="C17" s="611" t="s">
        <v>3</v>
      </c>
      <c r="D17" s="611" t="s">
        <v>184</v>
      </c>
      <c r="E17" s="612"/>
      <c r="F17" s="612"/>
      <c r="G17" s="612"/>
      <c r="H17" s="613"/>
      <c r="I17" s="615" t="s">
        <v>189</v>
      </c>
      <c r="J17" s="616"/>
      <c r="K17" s="616"/>
      <c r="L17" s="616"/>
      <c r="M17" s="616"/>
      <c r="N17" s="616"/>
      <c r="O17" s="617"/>
      <c r="P17" s="22"/>
    </row>
    <row r="18" spans="1:16" ht="39.75" thickBot="1">
      <c r="A18" s="20"/>
      <c r="B18" s="614"/>
      <c r="C18" s="614"/>
      <c r="D18" s="173" t="str">
        <f>IF('Page de garde'!$D$4="","N-4",'Page de garde'!$D$4-4)</f>
        <v>N-4</v>
      </c>
      <c r="E18" s="174" t="str">
        <f>IF('Page de garde'!$D$4="","N-3",'Page de garde'!$D$4-3)</f>
        <v>N-3</v>
      </c>
      <c r="F18" s="174" t="str">
        <f>IF('Page de garde'!$D$4="","N-2",'Page de garde'!$D$4-2)</f>
        <v>N-2</v>
      </c>
      <c r="G18" s="174" t="str">
        <f>IF('Page de garde'!$D$4="","N-1
(prévisionnel actualisé)",'Page de garde'!$D$4-1&amp;" (prévisionnel actualisé)")</f>
        <v>N-1
(prévisionnel actualisé)</v>
      </c>
      <c r="H18" s="175" t="str">
        <f>IF('Page de garde'!$D$4="","N   (prévisionnel) (*)",'Page de garde'!$D$4&amp;" (prévisionnel) (*)")</f>
        <v>N   (prévisionnel) (*)</v>
      </c>
      <c r="I18" s="173" t="str">
        <f>IF('Page de garde'!$D$4="","N-4",'Page de garde'!$D$4-4)</f>
        <v>N-4</v>
      </c>
      <c r="J18" s="174" t="str">
        <f>IF('Page de garde'!$D$4="","N-3",'Page de garde'!$D$4-3)</f>
        <v>N-3</v>
      </c>
      <c r="K18" s="174" t="str">
        <f>IF('Page de garde'!$D$4="","N-2",'Page de garde'!$D$4-2)</f>
        <v>N-2</v>
      </c>
      <c r="L18" s="174" t="s">
        <v>6</v>
      </c>
      <c r="M18" s="174" t="str">
        <f>IF('Page de garde'!$D$4="","N-1
(prévisionnel actualisé)",'Page de garde'!$D$4-1&amp;" (prévisionnel actualisé)")</f>
        <v>N-1
(prévisionnel actualisé)</v>
      </c>
      <c r="N18" s="175" t="str">
        <f>IF('Page de garde'!$D$4="","N   (prévisionnel) (*)",'Page de garde'!$D$4&amp;" (prévisionnel) (*)")</f>
        <v>N   (prévisionnel) (*)</v>
      </c>
      <c r="O18" s="407" t="str">
        <f>IF('Page de garde'!$D$4="","Taux d'occupation N (5)","Taux d'occupation "&amp;'Page de garde'!$D$4&amp;" (5)")</f>
        <v>Taux d'occupation N (5)</v>
      </c>
      <c r="P18" s="22"/>
    </row>
    <row r="19" spans="1:16" ht="12.75">
      <c r="A19" s="20"/>
      <c r="B19" s="568" t="s">
        <v>190</v>
      </c>
      <c r="C19" s="176" t="s">
        <v>191</v>
      </c>
      <c r="D19" s="111"/>
      <c r="E19" s="110"/>
      <c r="F19" s="110"/>
      <c r="G19" s="110"/>
      <c r="H19" s="112"/>
      <c r="I19" s="111"/>
      <c r="J19" s="110"/>
      <c r="K19" s="110"/>
      <c r="L19" s="78">
        <f aca="true" t="shared" si="0" ref="L19:L38">IF(I19=0,0,AVERAGE(I19,J19,K19))</f>
        <v>0</v>
      </c>
      <c r="M19" s="110"/>
      <c r="N19" s="110"/>
      <c r="O19" s="177">
        <f>IF(M$53=0,0,N19/M$53)</f>
        <v>0</v>
      </c>
      <c r="P19" s="22"/>
    </row>
    <row r="20" spans="1:16" ht="15" customHeight="1">
      <c r="A20" s="20"/>
      <c r="B20" s="569"/>
      <c r="C20" s="24" t="s">
        <v>192</v>
      </c>
      <c r="D20" s="114"/>
      <c r="E20" s="113"/>
      <c r="F20" s="113"/>
      <c r="G20" s="113"/>
      <c r="H20" s="115"/>
      <c r="I20" s="114"/>
      <c r="J20" s="113"/>
      <c r="K20" s="113"/>
      <c r="L20" s="79">
        <f t="shared" si="0"/>
        <v>0</v>
      </c>
      <c r="M20" s="113"/>
      <c r="N20" s="113"/>
      <c r="O20" s="178">
        <f>IF(M$53=0,0,N20/M$53)</f>
        <v>0</v>
      </c>
      <c r="P20" s="22"/>
    </row>
    <row r="21" spans="1:16" ht="15" customHeight="1">
      <c r="A21" s="20"/>
      <c r="B21" s="569"/>
      <c r="C21" s="179" t="s">
        <v>193</v>
      </c>
      <c r="D21" s="80">
        <f aca="true" t="shared" si="1" ref="D21:K21">SUM(D19:D20)</f>
        <v>0</v>
      </c>
      <c r="E21" s="81">
        <f t="shared" si="1"/>
        <v>0</v>
      </c>
      <c r="F21" s="82">
        <f t="shared" si="1"/>
        <v>0</v>
      </c>
      <c r="G21" s="82">
        <f t="shared" si="1"/>
        <v>0</v>
      </c>
      <c r="H21" s="83">
        <f t="shared" si="1"/>
        <v>0</v>
      </c>
      <c r="I21" s="84">
        <f t="shared" si="1"/>
        <v>0</v>
      </c>
      <c r="J21" s="82">
        <f t="shared" si="1"/>
        <v>0</v>
      </c>
      <c r="K21" s="82">
        <f t="shared" si="1"/>
        <v>0</v>
      </c>
      <c r="L21" s="82">
        <f t="shared" si="0"/>
        <v>0</v>
      </c>
      <c r="M21" s="82">
        <f>SUM(M19:M20)</f>
        <v>0</v>
      </c>
      <c r="N21" s="82">
        <f>SUM(N19:N20)</f>
        <v>0</v>
      </c>
      <c r="O21" s="180">
        <f>IF(M$53=0,0,N21/M$53)</f>
        <v>0</v>
      </c>
      <c r="P21" s="22"/>
    </row>
    <row r="22" spans="1:16" ht="15.75" customHeight="1" thickBot="1">
      <c r="A22" s="20"/>
      <c r="B22" s="569"/>
      <c r="C22" s="181" t="s">
        <v>73</v>
      </c>
      <c r="D22" s="117"/>
      <c r="E22" s="116"/>
      <c r="F22" s="107"/>
      <c r="G22" s="107"/>
      <c r="H22" s="109"/>
      <c r="I22" s="108"/>
      <c r="J22" s="107"/>
      <c r="K22" s="107"/>
      <c r="L22" s="85">
        <f t="shared" si="0"/>
        <v>0</v>
      </c>
      <c r="M22" s="107"/>
      <c r="N22" s="107"/>
      <c r="O22" s="182"/>
      <c r="P22" s="22"/>
    </row>
    <row r="23" spans="1:16" ht="15" customHeight="1">
      <c r="A23" s="20"/>
      <c r="B23" s="569"/>
      <c r="C23" s="176" t="s">
        <v>194</v>
      </c>
      <c r="D23" s="111"/>
      <c r="E23" s="110"/>
      <c r="F23" s="110"/>
      <c r="G23" s="110"/>
      <c r="H23" s="112"/>
      <c r="I23" s="111"/>
      <c r="J23" s="110"/>
      <c r="K23" s="110"/>
      <c r="L23" s="78">
        <f t="shared" si="0"/>
        <v>0</v>
      </c>
      <c r="M23" s="110"/>
      <c r="N23" s="110"/>
      <c r="O23" s="177">
        <f>IF(M$53=0,0,N23/M$53)</f>
        <v>0</v>
      </c>
      <c r="P23" s="22"/>
    </row>
    <row r="24" spans="1:16" ht="15" customHeight="1">
      <c r="A24" s="20"/>
      <c r="B24" s="569"/>
      <c r="C24" s="24" t="s">
        <v>195</v>
      </c>
      <c r="D24" s="114"/>
      <c r="E24" s="113"/>
      <c r="F24" s="113"/>
      <c r="G24" s="113"/>
      <c r="H24" s="115"/>
      <c r="I24" s="114"/>
      <c r="J24" s="113"/>
      <c r="K24" s="113"/>
      <c r="L24" s="79">
        <f t="shared" si="0"/>
        <v>0</v>
      </c>
      <c r="M24" s="113"/>
      <c r="N24" s="113"/>
      <c r="O24" s="178">
        <f>IF(M$53=0,0,N24/M$53)</f>
        <v>0</v>
      </c>
      <c r="P24" s="22"/>
    </row>
    <row r="25" spans="1:16" ht="15" customHeight="1">
      <c r="A25" s="20"/>
      <c r="B25" s="569"/>
      <c r="C25" s="179" t="s">
        <v>196</v>
      </c>
      <c r="D25" s="80">
        <f aca="true" t="shared" si="2" ref="D25:K25">SUM(D23:D24)</f>
        <v>0</v>
      </c>
      <c r="E25" s="81">
        <f t="shared" si="2"/>
        <v>0</v>
      </c>
      <c r="F25" s="82">
        <f t="shared" si="2"/>
        <v>0</v>
      </c>
      <c r="G25" s="82">
        <f t="shared" si="2"/>
        <v>0</v>
      </c>
      <c r="H25" s="83">
        <f t="shared" si="2"/>
        <v>0</v>
      </c>
      <c r="I25" s="84">
        <f t="shared" si="2"/>
        <v>0</v>
      </c>
      <c r="J25" s="82">
        <f t="shared" si="2"/>
        <v>0</v>
      </c>
      <c r="K25" s="82">
        <f t="shared" si="2"/>
        <v>0</v>
      </c>
      <c r="L25" s="82">
        <f t="shared" si="0"/>
        <v>0</v>
      </c>
      <c r="M25" s="82">
        <f>SUM(M23:M24)</f>
        <v>0</v>
      </c>
      <c r="N25" s="82">
        <f>SUM(N23:N24)</f>
        <v>0</v>
      </c>
      <c r="O25" s="180">
        <f>IF(M$53=0,0,N25/M$53)</f>
        <v>0</v>
      </c>
      <c r="P25" s="22"/>
    </row>
    <row r="26" spans="1:16" ht="15.75" customHeight="1" thickBot="1">
      <c r="A26" s="20"/>
      <c r="B26" s="569"/>
      <c r="C26" s="181" t="s">
        <v>73</v>
      </c>
      <c r="D26" s="117"/>
      <c r="E26" s="116"/>
      <c r="F26" s="107"/>
      <c r="G26" s="107"/>
      <c r="H26" s="109"/>
      <c r="I26" s="108"/>
      <c r="J26" s="107"/>
      <c r="K26" s="107"/>
      <c r="L26" s="85">
        <f t="shared" si="0"/>
        <v>0</v>
      </c>
      <c r="M26" s="107"/>
      <c r="N26" s="107"/>
      <c r="O26" s="182"/>
      <c r="P26" s="22"/>
    </row>
    <row r="27" spans="1:16" ht="15" customHeight="1">
      <c r="A27" s="20"/>
      <c r="B27" s="569"/>
      <c r="C27" s="176" t="s">
        <v>197</v>
      </c>
      <c r="D27" s="111"/>
      <c r="E27" s="110"/>
      <c r="F27" s="110"/>
      <c r="G27" s="110"/>
      <c r="H27" s="112"/>
      <c r="I27" s="111"/>
      <c r="J27" s="110"/>
      <c r="K27" s="110"/>
      <c r="L27" s="78">
        <f t="shared" si="0"/>
        <v>0</v>
      </c>
      <c r="M27" s="110"/>
      <c r="N27" s="110"/>
      <c r="O27" s="177">
        <f>IF(M$53=0,0,N27/M$53)</f>
        <v>0</v>
      </c>
      <c r="P27" s="22"/>
    </row>
    <row r="28" spans="1:16" ht="15" customHeight="1">
      <c r="A28" s="20"/>
      <c r="B28" s="569"/>
      <c r="C28" s="24" t="s">
        <v>198</v>
      </c>
      <c r="D28" s="114"/>
      <c r="E28" s="113"/>
      <c r="F28" s="113"/>
      <c r="G28" s="113"/>
      <c r="H28" s="115"/>
      <c r="I28" s="114"/>
      <c r="J28" s="113"/>
      <c r="K28" s="113"/>
      <c r="L28" s="79">
        <f t="shared" si="0"/>
        <v>0</v>
      </c>
      <c r="M28" s="113"/>
      <c r="N28" s="113"/>
      <c r="O28" s="178">
        <f>IF(M$53=0,0,N28/M$53)</f>
        <v>0</v>
      </c>
      <c r="P28" s="22"/>
    </row>
    <row r="29" spans="1:16" ht="15" customHeight="1">
      <c r="A29" s="20"/>
      <c r="B29" s="569"/>
      <c r="C29" s="179" t="s">
        <v>199</v>
      </c>
      <c r="D29" s="80">
        <f aca="true" t="shared" si="3" ref="D29:K29">SUM(D27:D28)</f>
        <v>0</v>
      </c>
      <c r="E29" s="81">
        <f t="shared" si="3"/>
        <v>0</v>
      </c>
      <c r="F29" s="82">
        <f t="shared" si="3"/>
        <v>0</v>
      </c>
      <c r="G29" s="82">
        <f t="shared" si="3"/>
        <v>0</v>
      </c>
      <c r="H29" s="83">
        <f t="shared" si="3"/>
        <v>0</v>
      </c>
      <c r="I29" s="84">
        <f t="shared" si="3"/>
        <v>0</v>
      </c>
      <c r="J29" s="82">
        <f t="shared" si="3"/>
        <v>0</v>
      </c>
      <c r="K29" s="82">
        <f t="shared" si="3"/>
        <v>0</v>
      </c>
      <c r="L29" s="82">
        <f t="shared" si="0"/>
        <v>0</v>
      </c>
      <c r="M29" s="82">
        <f>SUM(M27:M28)</f>
        <v>0</v>
      </c>
      <c r="N29" s="82">
        <f>SUM(N27:N28)</f>
        <v>0</v>
      </c>
      <c r="O29" s="180">
        <f>IF(M$53=0,0,N29/M$53)</f>
        <v>0</v>
      </c>
      <c r="P29" s="22"/>
    </row>
    <row r="30" spans="1:16" ht="15.75" customHeight="1" thickBot="1">
      <c r="A30" s="20"/>
      <c r="B30" s="569"/>
      <c r="C30" s="181" t="s">
        <v>73</v>
      </c>
      <c r="D30" s="117"/>
      <c r="E30" s="116"/>
      <c r="F30" s="107"/>
      <c r="G30" s="107"/>
      <c r="H30" s="109"/>
      <c r="I30" s="108"/>
      <c r="J30" s="107"/>
      <c r="K30" s="107"/>
      <c r="L30" s="82">
        <f t="shared" si="0"/>
        <v>0</v>
      </c>
      <c r="M30" s="107"/>
      <c r="N30" s="107"/>
      <c r="O30" s="182"/>
      <c r="P30" s="22"/>
    </row>
    <row r="31" spans="1:16" ht="15" customHeight="1">
      <c r="A31" s="20"/>
      <c r="B31" s="569"/>
      <c r="C31" s="21" t="s">
        <v>4</v>
      </c>
      <c r="D31" s="86">
        <f aca="true" t="shared" si="4" ref="D31:K31">D21+D25+D29</f>
        <v>0</v>
      </c>
      <c r="E31" s="87">
        <f t="shared" si="4"/>
        <v>0</v>
      </c>
      <c r="F31" s="87">
        <f t="shared" si="4"/>
        <v>0</v>
      </c>
      <c r="G31" s="87">
        <f t="shared" si="4"/>
        <v>0</v>
      </c>
      <c r="H31" s="88">
        <f t="shared" si="4"/>
        <v>0</v>
      </c>
      <c r="I31" s="86">
        <f t="shared" si="4"/>
        <v>0</v>
      </c>
      <c r="J31" s="87">
        <f t="shared" si="4"/>
        <v>0</v>
      </c>
      <c r="K31" s="87">
        <f t="shared" si="4"/>
        <v>0</v>
      </c>
      <c r="L31" s="148">
        <f>IF(I31=0,0,AVERAGE(I31,J31,K31))</f>
        <v>0</v>
      </c>
      <c r="M31" s="87">
        <f>M21+M25+M29</f>
        <v>0</v>
      </c>
      <c r="N31" s="87">
        <f>N21+N25+N29</f>
        <v>0</v>
      </c>
      <c r="O31" s="183">
        <f>IF(M$53=0,0,N31/M$53)</f>
        <v>0</v>
      </c>
      <c r="P31" s="22"/>
    </row>
    <row r="32" spans="1:16" ht="15" customHeight="1">
      <c r="A32" s="20"/>
      <c r="B32" s="569"/>
      <c r="C32" s="24" t="s">
        <v>200</v>
      </c>
      <c r="D32" s="114"/>
      <c r="E32" s="113"/>
      <c r="F32" s="113"/>
      <c r="G32" s="113"/>
      <c r="H32" s="115"/>
      <c r="I32" s="114"/>
      <c r="J32" s="113"/>
      <c r="K32" s="113"/>
      <c r="L32" s="79">
        <f t="shared" si="0"/>
        <v>0</v>
      </c>
      <c r="M32" s="113"/>
      <c r="N32" s="113"/>
      <c r="O32" s="178">
        <f>IF(M$53=0,0,N32/M$53)</f>
        <v>0</v>
      </c>
      <c r="P32" s="22"/>
    </row>
    <row r="33" spans="1:16" ht="15.75" customHeight="1" thickBot="1">
      <c r="A33" s="20"/>
      <c r="B33" s="570"/>
      <c r="C33" s="184" t="s">
        <v>201</v>
      </c>
      <c r="D33" s="89">
        <f>D21+D25+D29+D32</f>
        <v>0</v>
      </c>
      <c r="E33" s="90">
        <f aca="true" t="shared" si="5" ref="E33:K33">E21+E25+E29+E32</f>
        <v>0</v>
      </c>
      <c r="F33" s="90">
        <f t="shared" si="5"/>
        <v>0</v>
      </c>
      <c r="G33" s="90">
        <f t="shared" si="5"/>
        <v>0</v>
      </c>
      <c r="H33" s="91">
        <f t="shared" si="5"/>
        <v>0</v>
      </c>
      <c r="I33" s="89">
        <f t="shared" si="5"/>
        <v>0</v>
      </c>
      <c r="J33" s="90">
        <f t="shared" si="5"/>
        <v>0</v>
      </c>
      <c r="K33" s="90">
        <f t="shared" si="5"/>
        <v>0</v>
      </c>
      <c r="L33" s="90">
        <f t="shared" si="0"/>
        <v>0</v>
      </c>
      <c r="M33" s="90">
        <f>M21+M25+M29+M32</f>
        <v>0</v>
      </c>
      <c r="N33" s="90">
        <f>N21+N25+N29+N32</f>
        <v>0</v>
      </c>
      <c r="O33" s="185">
        <f>IF(M$53=0,0,N33/M$53)</f>
        <v>0</v>
      </c>
      <c r="P33" s="22"/>
    </row>
    <row r="34" spans="1:16" s="276" customFormat="1" ht="26.25">
      <c r="A34" s="232"/>
      <c r="B34" s="571" t="s">
        <v>118</v>
      </c>
      <c r="C34" s="186" t="s">
        <v>74</v>
      </c>
      <c r="D34" s="293"/>
      <c r="E34" s="294"/>
      <c r="F34" s="294"/>
      <c r="G34" s="294"/>
      <c r="H34" s="295"/>
      <c r="I34" s="393"/>
      <c r="J34" s="397"/>
      <c r="K34" s="397"/>
      <c r="L34" s="280">
        <f t="shared" si="0"/>
        <v>0</v>
      </c>
      <c r="M34" s="397"/>
      <c r="N34" s="397"/>
      <c r="O34" s="187"/>
      <c r="P34" s="9"/>
    </row>
    <row r="35" spans="1:16" s="276" customFormat="1" ht="26.25">
      <c r="A35" s="232"/>
      <c r="B35" s="572"/>
      <c r="C35" s="188" t="s">
        <v>75</v>
      </c>
      <c r="D35" s="296"/>
      <c r="E35" s="297"/>
      <c r="F35" s="297"/>
      <c r="G35" s="297"/>
      <c r="H35" s="298"/>
      <c r="I35" s="394"/>
      <c r="J35" s="398"/>
      <c r="K35" s="398"/>
      <c r="L35" s="280">
        <f t="shared" si="0"/>
        <v>0</v>
      </c>
      <c r="M35" s="398"/>
      <c r="N35" s="398"/>
      <c r="O35" s="189"/>
      <c r="P35" s="9"/>
    </row>
    <row r="36" spans="1:16" s="245" customFormat="1" ht="12.75">
      <c r="A36" s="20"/>
      <c r="B36" s="572"/>
      <c r="C36" s="188" t="s">
        <v>76</v>
      </c>
      <c r="D36" s="296"/>
      <c r="E36" s="297"/>
      <c r="F36" s="297"/>
      <c r="G36" s="297"/>
      <c r="H36" s="298"/>
      <c r="I36" s="190">
        <f>I34+I35</f>
        <v>0</v>
      </c>
      <c r="J36" s="79">
        <f>J34+J35</f>
        <v>0</v>
      </c>
      <c r="K36" s="79">
        <f>K34+K35</f>
        <v>0</v>
      </c>
      <c r="L36" s="79">
        <f t="shared" si="0"/>
        <v>0</v>
      </c>
      <c r="M36" s="191">
        <f>M34+M35</f>
        <v>0</v>
      </c>
      <c r="N36" s="191">
        <f>N34+N35</f>
        <v>0</v>
      </c>
      <c r="O36" s="189"/>
      <c r="P36" s="22"/>
    </row>
    <row r="37" spans="1:16" s="245" customFormat="1" ht="12.75">
      <c r="A37" s="20"/>
      <c r="B37" s="572"/>
      <c r="C37" s="188" t="s">
        <v>77</v>
      </c>
      <c r="D37" s="299"/>
      <c r="E37" s="300"/>
      <c r="F37" s="300"/>
      <c r="G37" s="300"/>
      <c r="H37" s="301"/>
      <c r="I37" s="190">
        <f>I33</f>
        <v>0</v>
      </c>
      <c r="J37" s="79">
        <f>J33</f>
        <v>0</v>
      </c>
      <c r="K37" s="79">
        <f>K33</f>
        <v>0</v>
      </c>
      <c r="L37" s="79">
        <f t="shared" si="0"/>
        <v>0</v>
      </c>
      <c r="M37" s="191">
        <f>M33</f>
        <v>0</v>
      </c>
      <c r="N37" s="191">
        <f>N33</f>
        <v>0</v>
      </c>
      <c r="O37" s="192"/>
      <c r="P37" s="22"/>
    </row>
    <row r="38" spans="1:16" s="276" customFormat="1" ht="27" thickBot="1">
      <c r="A38" s="232"/>
      <c r="B38" s="573"/>
      <c r="C38" s="193" t="s">
        <v>78</v>
      </c>
      <c r="D38" s="302"/>
      <c r="E38" s="303"/>
      <c r="F38" s="303"/>
      <c r="G38" s="303"/>
      <c r="H38" s="304"/>
      <c r="I38" s="271">
        <f>I36+I37</f>
        <v>0</v>
      </c>
      <c r="J38" s="272">
        <f>J36+J37</f>
        <v>0</v>
      </c>
      <c r="K38" s="272">
        <f>K36+K37</f>
        <v>0</v>
      </c>
      <c r="L38" s="272">
        <f t="shared" si="0"/>
        <v>0</v>
      </c>
      <c r="M38" s="272">
        <f>M36+M37</f>
        <v>0</v>
      </c>
      <c r="N38" s="272">
        <f>N36+N37</f>
        <v>0</v>
      </c>
      <c r="O38" s="273">
        <f>IF(M$53=0,0,N38/M$53)</f>
        <v>0</v>
      </c>
      <c r="P38" s="9"/>
    </row>
    <row r="39" spans="1:16" s="406" customFormat="1" ht="16.5" customHeight="1">
      <c r="A39" s="401"/>
      <c r="B39" s="402" t="s">
        <v>185</v>
      </c>
      <c r="C39" s="402"/>
      <c r="D39" s="403"/>
      <c r="E39" s="403"/>
      <c r="F39" s="403"/>
      <c r="G39" s="403"/>
      <c r="H39" s="403"/>
      <c r="I39" s="403"/>
      <c r="J39" s="403"/>
      <c r="K39" s="403"/>
      <c r="L39" s="403"/>
      <c r="M39" s="403"/>
      <c r="N39" s="403"/>
      <c r="O39" s="404"/>
      <c r="P39" s="405"/>
    </row>
    <row r="40" spans="1:16" s="263" customFormat="1" ht="16.5" customHeight="1" thickBot="1">
      <c r="A40" s="260"/>
      <c r="B40" s="261" t="s">
        <v>79</v>
      </c>
      <c r="C40" s="246"/>
      <c r="D40" s="246"/>
      <c r="E40" s="246"/>
      <c r="F40" s="246"/>
      <c r="G40" s="246"/>
      <c r="H40" s="246"/>
      <c r="I40" s="246"/>
      <c r="J40" s="246"/>
      <c r="K40" s="246"/>
      <c r="L40" s="246"/>
      <c r="M40" s="246"/>
      <c r="N40" s="246"/>
      <c r="O40" s="247"/>
      <c r="P40" s="262"/>
    </row>
    <row r="41" spans="1:16" s="245" customFormat="1" ht="15" customHeight="1">
      <c r="A41" s="20"/>
      <c r="B41" s="574"/>
      <c r="C41" s="575"/>
      <c r="D41" s="611" t="s">
        <v>184</v>
      </c>
      <c r="E41" s="612"/>
      <c r="F41" s="612"/>
      <c r="G41" s="612"/>
      <c r="H41" s="613"/>
      <c r="I41" s="611" t="s">
        <v>189</v>
      </c>
      <c r="J41" s="612"/>
      <c r="K41" s="612"/>
      <c r="L41" s="612"/>
      <c r="M41" s="612"/>
      <c r="N41" s="612"/>
      <c r="O41" s="613"/>
      <c r="P41" s="22"/>
    </row>
    <row r="42" spans="1:16" s="245" customFormat="1" ht="19.5" customHeight="1">
      <c r="A42" s="20"/>
      <c r="B42" s="576"/>
      <c r="C42" s="577"/>
      <c r="D42" s="593" t="str">
        <f>IF('Page de garde'!$D$4="","N-4",'Page de garde'!$D$4-4)</f>
        <v>N-4</v>
      </c>
      <c r="E42" s="580" t="str">
        <f>IF('Page de garde'!$D$4="","N-3",'Page de garde'!$D$4-3)</f>
        <v>N-3</v>
      </c>
      <c r="F42" s="580" t="str">
        <f>IF('Page de garde'!$D$4="","N-2",'Page de garde'!$D$4-2)</f>
        <v>N-2</v>
      </c>
      <c r="G42" s="580" t="str">
        <f>IF('Page de garde'!$D$4="","N-1
(prévisionnel actualisé)",'Page de garde'!$D$4-1&amp;" (prévisionnel actualisé)")</f>
        <v>N-1
(prévisionnel actualisé)</v>
      </c>
      <c r="H42" s="601" t="str">
        <f>IF('Page de garde'!$D$4="","N   (prévisionnel)",'Page de garde'!$D$4&amp;" (prévisionnel)")</f>
        <v>N   (prévisionnel)</v>
      </c>
      <c r="I42" s="603" t="str">
        <f>IF('Page de garde'!$D$4="","N-4",'Page de garde'!$D$4-4)</f>
        <v>N-4</v>
      </c>
      <c r="J42" s="600" t="str">
        <f>IF('Page de garde'!$D$4="","N-3",'Page de garde'!$D$4-3)</f>
        <v>N-3</v>
      </c>
      <c r="K42" s="600" t="str">
        <f>IF('Page de garde'!$D$4="","N-2",'Page de garde'!$D$4-2)</f>
        <v>N-2</v>
      </c>
      <c r="L42" s="600" t="s">
        <v>6</v>
      </c>
      <c r="M42" s="600" t="str">
        <f>IF('Page de garde'!$D$4="","N-1
(prévisionnel actualisé)",'Page de garde'!$D$4-1&amp;" (prévisionnel actualisé)")</f>
        <v>N-1
(prévisionnel actualisé)</v>
      </c>
      <c r="N42" s="600" t="str">
        <f>IF('Page de garde'!$D$4="","N   (prévisionnel)",'Page de garde'!$D$4&amp;" (prévisionnel)")</f>
        <v>N   (prévisionnel)</v>
      </c>
      <c r="O42" s="609" t="str">
        <f>IF('Page de garde'!$D$4="","Taux d'occupation N (5)","Taux d'occupation "&amp;'Page de garde'!$D$4&amp;" (5)")</f>
        <v>Taux d'occupation N (5)</v>
      </c>
      <c r="P42" s="22"/>
    </row>
    <row r="43" spans="1:16" s="245" customFormat="1" ht="19.5" customHeight="1" thickBot="1">
      <c r="A43" s="20"/>
      <c r="B43" s="578"/>
      <c r="C43" s="579"/>
      <c r="D43" s="594" t="str">
        <f>IF('Page de garde'!$D$4="","N-4",'Page de garde'!$D$4-4)</f>
        <v>N-4</v>
      </c>
      <c r="E43" s="581" t="str">
        <f>IF('Page de garde'!$D$4="","N-3",'Page de garde'!$D$4-3)</f>
        <v>N-3</v>
      </c>
      <c r="F43" s="581" t="str">
        <f>IF('Page de garde'!$D$4="","N-2",'Page de garde'!$D$4-2)</f>
        <v>N-2</v>
      </c>
      <c r="G43" s="581" t="str">
        <f>IF('Page de garde'!$D$4="","N-1
(prévisionnel actualisé)",'Page de garde'!$D$4-1&amp;" (prévisionnel actualisé)")</f>
        <v>N-1
(prévisionnel actualisé)</v>
      </c>
      <c r="H43" s="602"/>
      <c r="I43" s="594" t="str">
        <f>IF('Page de garde'!$D$4="","N-4",'Page de garde'!$D$4-4)</f>
        <v>N-4</v>
      </c>
      <c r="J43" s="581" t="str">
        <f>IF('Page de garde'!$D$4="","N-3",'Page de garde'!$D$4-3)</f>
        <v>N-3</v>
      </c>
      <c r="K43" s="581" t="str">
        <f>IF('Page de garde'!$D$4="","N-2",'Page de garde'!$D$4-2)</f>
        <v>N-2</v>
      </c>
      <c r="L43" s="581"/>
      <c r="M43" s="581" t="str">
        <f>IF('Page de garde'!$D$4="","N-1
(prévisionnel actualisé)",'Page de garde'!$D$4-1&amp;" (prévisionnel actualisé)")</f>
        <v>N-1
(prévisionnel actualisé)</v>
      </c>
      <c r="N43" s="581"/>
      <c r="O43" s="610" t="str">
        <f>IF('Page de garde'!$D$4="","Taux d'occupation N (5)","Taux d'occupation "&amp;'Page de garde'!$D$4&amp;" (5)")</f>
        <v>Taux d'occupation N (5)</v>
      </c>
      <c r="P43" s="22"/>
    </row>
    <row r="44" spans="1:16" s="276" customFormat="1" ht="26.25">
      <c r="A44" s="232"/>
      <c r="B44" s="561" t="s">
        <v>119</v>
      </c>
      <c r="C44" s="277" t="s">
        <v>80</v>
      </c>
      <c r="D44" s="305"/>
      <c r="E44" s="305"/>
      <c r="F44" s="305"/>
      <c r="G44" s="305"/>
      <c r="H44" s="306"/>
      <c r="I44" s="395"/>
      <c r="J44" s="399"/>
      <c r="K44" s="399"/>
      <c r="L44" s="307">
        <f aca="true" t="shared" si="6" ref="L44:L49">IF(I44=0,0,AVERAGE(I44,J44,K44))</f>
        <v>0</v>
      </c>
      <c r="M44" s="399"/>
      <c r="N44" s="399"/>
      <c r="O44" s="196"/>
      <c r="P44" s="9"/>
    </row>
    <row r="45" spans="1:16" s="276" customFormat="1" ht="26.25">
      <c r="A45" s="232"/>
      <c r="B45" s="562"/>
      <c r="C45" s="199" t="s">
        <v>81</v>
      </c>
      <c r="D45" s="308"/>
      <c r="E45" s="308"/>
      <c r="F45" s="308"/>
      <c r="G45" s="308"/>
      <c r="H45" s="309"/>
      <c r="I45" s="396"/>
      <c r="J45" s="400"/>
      <c r="K45" s="400"/>
      <c r="L45" s="310">
        <f t="shared" si="6"/>
        <v>0</v>
      </c>
      <c r="M45" s="400"/>
      <c r="N45" s="400"/>
      <c r="O45" s="198"/>
      <c r="P45" s="9"/>
    </row>
    <row r="46" spans="1:16" s="276" customFormat="1" ht="12.75">
      <c r="A46" s="232"/>
      <c r="B46" s="562"/>
      <c r="C46" s="199" t="s">
        <v>82</v>
      </c>
      <c r="D46" s="320"/>
      <c r="E46" s="320"/>
      <c r="F46" s="320"/>
      <c r="G46" s="320"/>
      <c r="H46" s="321"/>
      <c r="I46" s="322">
        <f>I44+I45</f>
        <v>0</v>
      </c>
      <c r="J46" s="280">
        <f>J44+J45</f>
        <v>0</v>
      </c>
      <c r="K46" s="280">
        <f>K44+K45</f>
        <v>0</v>
      </c>
      <c r="L46" s="280">
        <f t="shared" si="6"/>
        <v>0</v>
      </c>
      <c r="M46" s="280">
        <f>M44+M45</f>
        <v>0</v>
      </c>
      <c r="N46" s="280">
        <f>N44+N45</f>
        <v>0</v>
      </c>
      <c r="O46" s="198"/>
      <c r="P46" s="9"/>
    </row>
    <row r="47" spans="1:16" s="276" customFormat="1" ht="12.75">
      <c r="A47" s="232"/>
      <c r="B47" s="562"/>
      <c r="C47" s="199" t="s">
        <v>83</v>
      </c>
      <c r="D47" s="320"/>
      <c r="E47" s="320"/>
      <c r="F47" s="320"/>
      <c r="G47" s="320"/>
      <c r="H47" s="321"/>
      <c r="I47" s="322">
        <f>I33</f>
        <v>0</v>
      </c>
      <c r="J47" s="280">
        <f>J33</f>
        <v>0</v>
      </c>
      <c r="K47" s="280">
        <f>K33</f>
        <v>0</v>
      </c>
      <c r="L47" s="280">
        <f t="shared" si="6"/>
        <v>0</v>
      </c>
      <c r="M47" s="280">
        <f>M33</f>
        <v>0</v>
      </c>
      <c r="N47" s="280">
        <f>N33</f>
        <v>0</v>
      </c>
      <c r="O47" s="200"/>
      <c r="P47" s="9"/>
    </row>
    <row r="48" spans="1:16" s="276" customFormat="1" ht="12.75">
      <c r="A48" s="232"/>
      <c r="B48" s="562"/>
      <c r="C48" s="199" t="s">
        <v>84</v>
      </c>
      <c r="D48" s="320"/>
      <c r="E48" s="320"/>
      <c r="F48" s="320"/>
      <c r="G48" s="320"/>
      <c r="H48" s="321"/>
      <c r="I48" s="322">
        <f>I36</f>
        <v>0</v>
      </c>
      <c r="J48" s="280">
        <f>J36</f>
        <v>0</v>
      </c>
      <c r="K48" s="280">
        <f>K36</f>
        <v>0</v>
      </c>
      <c r="L48" s="280">
        <f t="shared" si="6"/>
        <v>0</v>
      </c>
      <c r="M48" s="280">
        <f>M36</f>
        <v>0</v>
      </c>
      <c r="N48" s="280">
        <f>N36</f>
        <v>0</v>
      </c>
      <c r="O48" s="201"/>
      <c r="P48" s="9"/>
    </row>
    <row r="49" spans="1:16" s="276" customFormat="1" ht="27" thickBot="1">
      <c r="A49" s="232"/>
      <c r="B49" s="563"/>
      <c r="C49" s="193" t="s">
        <v>85</v>
      </c>
      <c r="D49" s="314"/>
      <c r="E49" s="314"/>
      <c r="F49" s="314"/>
      <c r="G49" s="314"/>
      <c r="H49" s="315"/>
      <c r="I49" s="271">
        <f>I46+I47+I48</f>
        <v>0</v>
      </c>
      <c r="J49" s="272">
        <f>J46+J47+J48</f>
        <v>0</v>
      </c>
      <c r="K49" s="272">
        <f>K46+K47+K48</f>
        <v>0</v>
      </c>
      <c r="L49" s="316">
        <f t="shared" si="6"/>
        <v>0</v>
      </c>
      <c r="M49" s="272">
        <f>M46+M47+M48</f>
        <v>0</v>
      </c>
      <c r="N49" s="272">
        <f>N46+N47+N48</f>
        <v>0</v>
      </c>
      <c r="O49" s="273">
        <f>IF(M$53=0,0,N49/M$53)</f>
        <v>0</v>
      </c>
      <c r="P49" s="9"/>
    </row>
    <row r="50" spans="1:16" s="245" customFormat="1" ht="13.5" thickBot="1">
      <c r="A50" s="20"/>
      <c r="B50" s="17"/>
      <c r="C50" s="17"/>
      <c r="D50" s="194"/>
      <c r="E50" s="194"/>
      <c r="F50" s="194"/>
      <c r="G50" s="194"/>
      <c r="H50" s="194"/>
      <c r="I50" s="194"/>
      <c r="J50" s="194"/>
      <c r="K50" s="194"/>
      <c r="L50" s="194"/>
      <c r="M50" s="194"/>
      <c r="N50" s="194"/>
      <c r="O50" s="195"/>
      <c r="P50" s="22"/>
    </row>
    <row r="51" spans="1:16" s="245" customFormat="1" ht="12.75">
      <c r="A51" s="20"/>
      <c r="B51" s="202"/>
      <c r="C51" s="203"/>
      <c r="D51" s="564" t="s">
        <v>138</v>
      </c>
      <c r="E51" s="565"/>
      <c r="F51" s="565"/>
      <c r="G51" s="565"/>
      <c r="H51" s="565"/>
      <c r="I51" s="597" t="s">
        <v>262</v>
      </c>
      <c r="J51" s="598"/>
      <c r="K51" s="598"/>
      <c r="L51" s="598"/>
      <c r="M51" s="599"/>
      <c r="N51" s="194"/>
      <c r="O51" s="195"/>
      <c r="P51" s="22"/>
    </row>
    <row r="52" spans="1:16" s="245" customFormat="1" ht="13.5" thickBot="1">
      <c r="A52" s="20"/>
      <c r="B52" s="204"/>
      <c r="C52" s="203"/>
      <c r="D52" s="502" t="str">
        <f>IF('Page de garde'!$D$4="","N-4",'Page de garde'!$D$4-4)</f>
        <v>N-4</v>
      </c>
      <c r="E52" s="511" t="str">
        <f>IF('Page de garde'!$D$4="","N-3",'Page de garde'!$D$4-3)</f>
        <v>N-3</v>
      </c>
      <c r="F52" s="511" t="str">
        <f>IF('Page de garde'!$D$4="","N-2",'Page de garde'!$D$4-2)</f>
        <v>N-2</v>
      </c>
      <c r="G52" s="511" t="str">
        <f>IF('Page de garde'!$D$4="","N-1",'Page de garde'!$D$4-1)</f>
        <v>N-1</v>
      </c>
      <c r="H52" s="504" t="str">
        <f>IF('Page de garde'!$D$4="","N",'Page de garde'!$D$4)</f>
        <v>N</v>
      </c>
      <c r="I52" s="505" t="str">
        <f>IF('Page de garde'!$D$4="","N-4",'Page de garde'!$D$4-4)</f>
        <v>N-4</v>
      </c>
      <c r="J52" s="512" t="str">
        <f>IF('Page de garde'!$D$4="","N-3",'Page de garde'!$D$4-3)</f>
        <v>N-3</v>
      </c>
      <c r="K52" s="512" t="str">
        <f>IF('Page de garde'!$D$4="","N-2",'Page de garde'!$D$4-2)</f>
        <v>N-2</v>
      </c>
      <c r="L52" s="512" t="str">
        <f>IF('Page de garde'!$D$4="","N-1",'Page de garde'!$D$4-1)</f>
        <v>N-1</v>
      </c>
      <c r="M52" s="513" t="str">
        <f>IF('Page de garde'!$D$4="","N",'Page de garde'!$D$4)</f>
        <v>N</v>
      </c>
      <c r="N52" s="194"/>
      <c r="O52" s="195"/>
      <c r="P52" s="22"/>
    </row>
    <row r="53" spans="1:16" s="245" customFormat="1" ht="13.5" thickBot="1">
      <c r="A53" s="20"/>
      <c r="B53" s="584" t="s">
        <v>263</v>
      </c>
      <c r="C53" s="585"/>
      <c r="D53" s="415"/>
      <c r="E53" s="416"/>
      <c r="F53" s="416"/>
      <c r="G53" s="416"/>
      <c r="H53" s="417"/>
      <c r="I53" s="413">
        <f>D53*D54</f>
        <v>0</v>
      </c>
      <c r="J53" s="317">
        <f>E53*E54</f>
        <v>0</v>
      </c>
      <c r="K53" s="317">
        <f>F53*F54</f>
        <v>0</v>
      </c>
      <c r="L53" s="317">
        <f>G53*G54</f>
        <v>0</v>
      </c>
      <c r="M53" s="318">
        <f>H53*H54</f>
        <v>0</v>
      </c>
      <c r="N53" s="194"/>
      <c r="O53" s="195"/>
      <c r="P53" s="22"/>
    </row>
    <row r="54" spans="1:16" s="245" customFormat="1" ht="13.5" thickBot="1">
      <c r="A54" s="20"/>
      <c r="B54" s="557" t="s">
        <v>188</v>
      </c>
      <c r="C54" s="558"/>
      <c r="D54" s="418"/>
      <c r="E54" s="419"/>
      <c r="F54" s="419"/>
      <c r="G54" s="419"/>
      <c r="H54" s="420"/>
      <c r="I54" s="414"/>
      <c r="J54" s="194"/>
      <c r="K54" s="194"/>
      <c r="L54" s="194"/>
      <c r="M54" s="194"/>
      <c r="N54" s="194"/>
      <c r="O54" s="195"/>
      <c r="P54" s="22"/>
    </row>
    <row r="55" spans="1:16" s="245" customFormat="1" ht="12.75">
      <c r="A55" s="20"/>
      <c r="B55" s="205" t="s">
        <v>131</v>
      </c>
      <c r="C55" s="17"/>
      <c r="D55" s="194"/>
      <c r="E55" s="194"/>
      <c r="F55" s="194"/>
      <c r="G55" s="194"/>
      <c r="H55" s="194"/>
      <c r="I55" s="194"/>
      <c r="J55" s="194"/>
      <c r="K55" s="194"/>
      <c r="L55" s="194"/>
      <c r="M55" s="194"/>
      <c r="N55" s="194"/>
      <c r="O55" s="195"/>
      <c r="P55" s="22"/>
    </row>
    <row r="56" spans="1:16" s="245" customFormat="1" ht="12.75">
      <c r="A56" s="20"/>
      <c r="B56" s="205" t="s">
        <v>132</v>
      </c>
      <c r="C56" s="17"/>
      <c r="D56" s="194"/>
      <c r="E56" s="194"/>
      <c r="F56" s="194"/>
      <c r="G56" s="194"/>
      <c r="H56" s="194"/>
      <c r="I56" s="194"/>
      <c r="J56" s="194"/>
      <c r="K56" s="194"/>
      <c r="L56" s="194"/>
      <c r="M56" s="194"/>
      <c r="N56" s="194"/>
      <c r="O56" s="195"/>
      <c r="P56" s="22"/>
    </row>
    <row r="57" spans="1:16" s="245" customFormat="1" ht="12.75">
      <c r="A57" s="20"/>
      <c r="B57" s="205" t="s">
        <v>137</v>
      </c>
      <c r="C57" s="17"/>
      <c r="D57" s="194"/>
      <c r="E57" s="194"/>
      <c r="F57" s="194"/>
      <c r="G57" s="194"/>
      <c r="H57" s="194"/>
      <c r="I57" s="194"/>
      <c r="J57" s="194"/>
      <c r="K57" s="194"/>
      <c r="L57" s="194"/>
      <c r="M57" s="194"/>
      <c r="N57" s="194"/>
      <c r="O57" s="195"/>
      <c r="P57" s="22"/>
    </row>
    <row r="58" spans="1:16" s="245" customFormat="1" ht="12.75">
      <c r="A58" s="20"/>
      <c r="B58" s="206" t="s">
        <v>182</v>
      </c>
      <c r="C58" s="17"/>
      <c r="D58" s="194"/>
      <c r="E58" s="194"/>
      <c r="F58" s="194"/>
      <c r="G58" s="194"/>
      <c r="H58" s="194"/>
      <c r="I58" s="194"/>
      <c r="J58" s="194"/>
      <c r="K58" s="194"/>
      <c r="L58" s="194"/>
      <c r="M58" s="194"/>
      <c r="N58" s="194"/>
      <c r="O58" s="195"/>
      <c r="P58" s="22"/>
    </row>
    <row r="59" spans="1:16" s="412" customFormat="1" ht="23.25" customHeight="1">
      <c r="A59" s="408"/>
      <c r="B59" s="409" t="s">
        <v>264</v>
      </c>
      <c r="C59" s="410"/>
      <c r="D59" s="246"/>
      <c r="E59" s="246"/>
      <c r="F59" s="246"/>
      <c r="G59" s="246"/>
      <c r="H59" s="246"/>
      <c r="I59" s="246"/>
      <c r="J59" s="246"/>
      <c r="K59" s="246"/>
      <c r="L59" s="246"/>
      <c r="M59" s="246"/>
      <c r="N59" s="246"/>
      <c r="O59" s="247"/>
      <c r="P59" s="411"/>
    </row>
    <row r="60" spans="1:16" ht="12.75">
      <c r="A60" s="20"/>
      <c r="B60" s="17"/>
      <c r="C60" s="17"/>
      <c r="D60" s="17"/>
      <c r="E60" s="17"/>
      <c r="F60" s="17"/>
      <c r="G60" s="17"/>
      <c r="H60" s="17"/>
      <c r="I60" s="17"/>
      <c r="J60" s="17"/>
      <c r="K60" s="17"/>
      <c r="L60" s="17"/>
      <c r="M60" s="17"/>
      <c r="N60" s="17"/>
      <c r="O60" s="17"/>
      <c r="P60" s="22"/>
    </row>
    <row r="61" spans="1:16" ht="12.75">
      <c r="A61" s="20"/>
      <c r="B61" s="17"/>
      <c r="C61" s="207"/>
      <c r="D61" s="207"/>
      <c r="E61" s="207"/>
      <c r="F61" s="17"/>
      <c r="G61" s="17"/>
      <c r="H61" s="17"/>
      <c r="I61" s="17"/>
      <c r="J61" s="17"/>
      <c r="K61" s="17"/>
      <c r="L61" s="17"/>
      <c r="M61" s="17"/>
      <c r="N61" s="17"/>
      <c r="O61" s="17"/>
      <c r="P61" s="22"/>
    </row>
    <row r="62" spans="1:16" ht="3" customHeight="1">
      <c r="A62" s="20"/>
      <c r="B62" s="17"/>
      <c r="C62" s="207"/>
      <c r="D62" s="207"/>
      <c r="E62" s="207"/>
      <c r="F62" s="17"/>
      <c r="G62" s="17"/>
      <c r="H62" s="17"/>
      <c r="I62" s="17"/>
      <c r="J62" s="17"/>
      <c r="K62" s="17"/>
      <c r="L62" s="17"/>
      <c r="M62" s="17"/>
      <c r="N62" s="17"/>
      <c r="O62" s="17"/>
      <c r="P62" s="22"/>
    </row>
    <row r="63" spans="1:16" ht="12.75">
      <c r="A63" s="20"/>
      <c r="B63" s="17"/>
      <c r="C63" s="17"/>
      <c r="D63" s="17"/>
      <c r="E63" s="17"/>
      <c r="F63" s="17"/>
      <c r="G63" s="17"/>
      <c r="H63" s="17"/>
      <c r="I63" s="17"/>
      <c r="J63" s="17"/>
      <c r="K63" s="17"/>
      <c r="L63" s="17"/>
      <c r="M63" s="17"/>
      <c r="N63" s="17"/>
      <c r="O63" s="17"/>
      <c r="P63" s="22"/>
    </row>
    <row r="64" spans="1:16" ht="12.75">
      <c r="A64" s="20"/>
      <c r="B64" s="171" t="s">
        <v>87</v>
      </c>
      <c r="C64" s="17"/>
      <c r="D64" s="17"/>
      <c r="E64" s="17"/>
      <c r="F64" s="17"/>
      <c r="G64" s="17"/>
      <c r="H64" s="17"/>
      <c r="I64" s="17"/>
      <c r="J64" s="17"/>
      <c r="K64" s="17"/>
      <c r="L64" s="17"/>
      <c r="M64" s="17"/>
      <c r="N64" s="17"/>
      <c r="O64" s="17"/>
      <c r="P64" s="22"/>
    </row>
    <row r="65" spans="1:16" ht="12.75">
      <c r="A65" s="20"/>
      <c r="B65" s="17"/>
      <c r="C65" s="17"/>
      <c r="D65" s="17"/>
      <c r="E65" s="17"/>
      <c r="F65" s="17"/>
      <c r="G65" s="17"/>
      <c r="H65" s="17"/>
      <c r="I65" s="17"/>
      <c r="J65" s="17"/>
      <c r="K65" s="17"/>
      <c r="L65" s="17"/>
      <c r="M65" s="17"/>
      <c r="N65" s="17"/>
      <c r="O65" s="17"/>
      <c r="P65" s="22"/>
    </row>
    <row r="66" spans="1:16" ht="12.75">
      <c r="A66" s="20"/>
      <c r="B66" s="202" t="s">
        <v>88</v>
      </c>
      <c r="C66" s="17"/>
      <c r="D66" s="17"/>
      <c r="E66" s="17"/>
      <c r="F66" s="17"/>
      <c r="G66" s="17"/>
      <c r="H66" s="17"/>
      <c r="I66" s="17"/>
      <c r="J66" s="17"/>
      <c r="K66" s="17"/>
      <c r="L66" s="17"/>
      <c r="M66" s="17"/>
      <c r="N66" s="17"/>
      <c r="O66" s="17"/>
      <c r="P66" s="22"/>
    </row>
    <row r="67" spans="1:16" ht="13.5" thickBot="1">
      <c r="A67" s="20"/>
      <c r="B67" s="206"/>
      <c r="C67" s="17"/>
      <c r="D67" s="17"/>
      <c r="E67" s="17"/>
      <c r="F67" s="17"/>
      <c r="G67" s="17"/>
      <c r="H67" s="17"/>
      <c r="I67" s="17"/>
      <c r="J67" s="17"/>
      <c r="K67" s="17"/>
      <c r="L67" s="17"/>
      <c r="M67" s="17"/>
      <c r="N67" s="17"/>
      <c r="O67" s="17"/>
      <c r="P67" s="22"/>
    </row>
    <row r="68" spans="1:16" ht="12.75" customHeight="1">
      <c r="A68" s="20"/>
      <c r="B68" s="611"/>
      <c r="C68" s="611" t="s">
        <v>3</v>
      </c>
      <c r="D68" s="611" t="s">
        <v>184</v>
      </c>
      <c r="E68" s="612"/>
      <c r="F68" s="612"/>
      <c r="G68" s="612"/>
      <c r="H68" s="613"/>
      <c r="I68" s="615" t="s">
        <v>189</v>
      </c>
      <c r="J68" s="616"/>
      <c r="K68" s="616"/>
      <c r="L68" s="616"/>
      <c r="M68" s="616"/>
      <c r="N68" s="616"/>
      <c r="O68" s="617"/>
      <c r="P68" s="22"/>
    </row>
    <row r="69" spans="1:16" ht="39.75" thickBot="1">
      <c r="A69" s="20"/>
      <c r="B69" s="614"/>
      <c r="C69" s="614"/>
      <c r="D69" s="173" t="str">
        <f>IF('Page de garde'!$D$4="","N-4",'Page de garde'!$D$4-4)</f>
        <v>N-4</v>
      </c>
      <c r="E69" s="174" t="str">
        <f>IF('Page de garde'!$D$4="","N-3",'Page de garde'!$D$4-3)</f>
        <v>N-3</v>
      </c>
      <c r="F69" s="174" t="str">
        <f>IF('Page de garde'!$D$4="","N-2",'Page de garde'!$D$4-2)</f>
        <v>N-2</v>
      </c>
      <c r="G69" s="174" t="str">
        <f>IF('Page de garde'!$D$4="","N-1
(prévisionnel actualisé)",'Page de garde'!$D$4-1&amp;" (prévisionnel actualisé)")</f>
        <v>N-1
(prévisionnel actualisé)</v>
      </c>
      <c r="H69" s="175" t="str">
        <f>IF('Page de garde'!$D$4="","N   (prévisionnel) (*)",'Page de garde'!$D$4&amp;" (prévisionnel) (*)")</f>
        <v>N   (prévisionnel) (*)</v>
      </c>
      <c r="I69" s="173" t="str">
        <f>IF('Page de garde'!$D$4="","N-4",'Page de garde'!$D$4-4)</f>
        <v>N-4</v>
      </c>
      <c r="J69" s="174" t="str">
        <f>IF('Page de garde'!$D$4="","N-3",'Page de garde'!$D$4-3)</f>
        <v>N-3</v>
      </c>
      <c r="K69" s="174" t="str">
        <f>IF('Page de garde'!$D$4="","N-2",'Page de garde'!$D$4-2)</f>
        <v>N-2</v>
      </c>
      <c r="L69" s="174" t="s">
        <v>6</v>
      </c>
      <c r="M69" s="174" t="str">
        <f>IF('Page de garde'!$D$4="","N-1
(prévisionnel actualisé)",'Page de garde'!$D$4-1&amp;" (prévisionnel actualisé)")</f>
        <v>N-1
(prévisionnel actualisé)</v>
      </c>
      <c r="N69" s="174" t="str">
        <f>IF('Page de garde'!$D$4="","N   (prévisionnel) (*)",'Page de garde'!$D$4&amp;" (prévisionnel) (*)")</f>
        <v>N   (prévisionnel) (*)</v>
      </c>
      <c r="O69" s="407" t="str">
        <f>IF('Page de garde'!$D$4="","Taux d'occupation N (5)","Taux d'occupation "&amp;'Page de garde'!$D$4&amp;" (5)")</f>
        <v>Taux d'occupation N (5)</v>
      </c>
      <c r="P69" s="22"/>
    </row>
    <row r="70" spans="1:16" ht="12" customHeight="1">
      <c r="A70" s="20"/>
      <c r="B70" s="568" t="s">
        <v>190</v>
      </c>
      <c r="C70" s="176" t="s">
        <v>191</v>
      </c>
      <c r="D70" s="111"/>
      <c r="E70" s="110"/>
      <c r="F70" s="110"/>
      <c r="G70" s="110"/>
      <c r="H70" s="112"/>
      <c r="I70" s="111"/>
      <c r="J70" s="110"/>
      <c r="K70" s="110"/>
      <c r="L70" s="78">
        <f aca="true" t="shared" si="7" ref="L70:L89">IF(I70=0,0,AVERAGE(I70,J70,K70))</f>
        <v>0</v>
      </c>
      <c r="M70" s="110"/>
      <c r="N70" s="110"/>
      <c r="O70" s="177">
        <f>IF(M$104=0,0,N70/M$104)</f>
        <v>0</v>
      </c>
      <c r="P70" s="22"/>
    </row>
    <row r="71" spans="1:16" ht="15" customHeight="1">
      <c r="A71" s="20"/>
      <c r="B71" s="569"/>
      <c r="C71" s="24" t="s">
        <v>192</v>
      </c>
      <c r="D71" s="114"/>
      <c r="E71" s="113"/>
      <c r="F71" s="113"/>
      <c r="G71" s="113"/>
      <c r="H71" s="115"/>
      <c r="I71" s="114"/>
      <c r="J71" s="113"/>
      <c r="K71" s="113"/>
      <c r="L71" s="79">
        <f t="shared" si="7"/>
        <v>0</v>
      </c>
      <c r="M71" s="113"/>
      <c r="N71" s="113"/>
      <c r="O71" s="178">
        <f>IF(M$104=0,0,N71/M$104)</f>
        <v>0</v>
      </c>
      <c r="P71" s="22"/>
    </row>
    <row r="72" spans="1:16" ht="15" customHeight="1">
      <c r="A72" s="20"/>
      <c r="B72" s="569"/>
      <c r="C72" s="179" t="s">
        <v>193</v>
      </c>
      <c r="D72" s="80">
        <f aca="true" t="shared" si="8" ref="D72:K72">SUM(D70:D71)</f>
        <v>0</v>
      </c>
      <c r="E72" s="81">
        <f t="shared" si="8"/>
        <v>0</v>
      </c>
      <c r="F72" s="82">
        <f t="shared" si="8"/>
        <v>0</v>
      </c>
      <c r="G72" s="82">
        <f t="shared" si="8"/>
        <v>0</v>
      </c>
      <c r="H72" s="83">
        <f t="shared" si="8"/>
        <v>0</v>
      </c>
      <c r="I72" s="84">
        <f t="shared" si="8"/>
        <v>0</v>
      </c>
      <c r="J72" s="82">
        <f t="shared" si="8"/>
        <v>0</v>
      </c>
      <c r="K72" s="82">
        <f t="shared" si="8"/>
        <v>0</v>
      </c>
      <c r="L72" s="82">
        <f t="shared" si="7"/>
        <v>0</v>
      </c>
      <c r="M72" s="82">
        <f>SUM(M70:M71)</f>
        <v>0</v>
      </c>
      <c r="N72" s="82">
        <f>SUM(N70:N71)</f>
        <v>0</v>
      </c>
      <c r="O72" s="180">
        <f>IF(M$104=0,0,N72/M$104)</f>
        <v>0</v>
      </c>
      <c r="P72" s="22"/>
    </row>
    <row r="73" spans="1:16" ht="15.75" customHeight="1" thickBot="1">
      <c r="A73" s="20"/>
      <c r="B73" s="569"/>
      <c r="C73" s="181" t="s">
        <v>73</v>
      </c>
      <c r="D73" s="117"/>
      <c r="E73" s="116"/>
      <c r="F73" s="107"/>
      <c r="G73" s="107"/>
      <c r="H73" s="109"/>
      <c r="I73" s="108"/>
      <c r="J73" s="107"/>
      <c r="K73" s="107"/>
      <c r="L73" s="85">
        <f t="shared" si="7"/>
        <v>0</v>
      </c>
      <c r="M73" s="107"/>
      <c r="N73" s="107"/>
      <c r="O73" s="182"/>
      <c r="P73" s="22"/>
    </row>
    <row r="74" spans="1:16" ht="15" customHeight="1">
      <c r="A74" s="20"/>
      <c r="B74" s="569"/>
      <c r="C74" s="176" t="s">
        <v>194</v>
      </c>
      <c r="D74" s="111"/>
      <c r="E74" s="110"/>
      <c r="F74" s="110"/>
      <c r="G74" s="110"/>
      <c r="H74" s="112"/>
      <c r="I74" s="111"/>
      <c r="J74" s="110"/>
      <c r="K74" s="110"/>
      <c r="L74" s="78">
        <f t="shared" si="7"/>
        <v>0</v>
      </c>
      <c r="M74" s="110"/>
      <c r="N74" s="110"/>
      <c r="O74" s="177">
        <f>IF(M$104=0,0,N74/M$104)</f>
        <v>0</v>
      </c>
      <c r="P74" s="22"/>
    </row>
    <row r="75" spans="1:16" ht="15" customHeight="1">
      <c r="A75" s="20"/>
      <c r="B75" s="569"/>
      <c r="C75" s="24" t="s">
        <v>195</v>
      </c>
      <c r="D75" s="114"/>
      <c r="E75" s="113"/>
      <c r="F75" s="113"/>
      <c r="G75" s="113"/>
      <c r="H75" s="115"/>
      <c r="I75" s="114"/>
      <c r="J75" s="113"/>
      <c r="K75" s="113"/>
      <c r="L75" s="79">
        <f t="shared" si="7"/>
        <v>0</v>
      </c>
      <c r="M75" s="113"/>
      <c r="N75" s="113"/>
      <c r="O75" s="178">
        <f>IF(M$104=0,0,N75/M$104)</f>
        <v>0</v>
      </c>
      <c r="P75" s="22"/>
    </row>
    <row r="76" spans="1:16" ht="15" customHeight="1">
      <c r="A76" s="20"/>
      <c r="B76" s="569"/>
      <c r="C76" s="179" t="s">
        <v>196</v>
      </c>
      <c r="D76" s="80">
        <f aca="true" t="shared" si="9" ref="D76:K76">SUM(D74:D75)</f>
        <v>0</v>
      </c>
      <c r="E76" s="81">
        <f t="shared" si="9"/>
        <v>0</v>
      </c>
      <c r="F76" s="82">
        <f t="shared" si="9"/>
        <v>0</v>
      </c>
      <c r="G76" s="82">
        <f t="shared" si="9"/>
        <v>0</v>
      </c>
      <c r="H76" s="83">
        <f t="shared" si="9"/>
        <v>0</v>
      </c>
      <c r="I76" s="84">
        <f t="shared" si="9"/>
        <v>0</v>
      </c>
      <c r="J76" s="82">
        <f t="shared" si="9"/>
        <v>0</v>
      </c>
      <c r="K76" s="82">
        <f t="shared" si="9"/>
        <v>0</v>
      </c>
      <c r="L76" s="82">
        <f t="shared" si="7"/>
        <v>0</v>
      </c>
      <c r="M76" s="82">
        <f>SUM(M74:M75)</f>
        <v>0</v>
      </c>
      <c r="N76" s="82">
        <f>SUM(N74:N75)</f>
        <v>0</v>
      </c>
      <c r="O76" s="180">
        <f>IF(M$104=0,0,N76/M$104)</f>
        <v>0</v>
      </c>
      <c r="P76" s="22"/>
    </row>
    <row r="77" spans="1:16" ht="15.75" customHeight="1" thickBot="1">
      <c r="A77" s="20"/>
      <c r="B77" s="569"/>
      <c r="C77" s="181" t="s">
        <v>73</v>
      </c>
      <c r="D77" s="117"/>
      <c r="E77" s="116"/>
      <c r="F77" s="107"/>
      <c r="G77" s="107"/>
      <c r="H77" s="109"/>
      <c r="I77" s="108"/>
      <c r="J77" s="107"/>
      <c r="K77" s="107"/>
      <c r="L77" s="85">
        <f t="shared" si="7"/>
        <v>0</v>
      </c>
      <c r="M77" s="107"/>
      <c r="N77" s="107"/>
      <c r="O77" s="182"/>
      <c r="P77" s="22"/>
    </row>
    <row r="78" spans="1:16" ht="15" customHeight="1">
      <c r="A78" s="20"/>
      <c r="B78" s="569"/>
      <c r="C78" s="176" t="s">
        <v>197</v>
      </c>
      <c r="D78" s="111"/>
      <c r="E78" s="110"/>
      <c r="F78" s="110"/>
      <c r="G78" s="110"/>
      <c r="H78" s="112"/>
      <c r="I78" s="111"/>
      <c r="J78" s="110"/>
      <c r="K78" s="110"/>
      <c r="L78" s="78">
        <f t="shared" si="7"/>
        <v>0</v>
      </c>
      <c r="M78" s="110"/>
      <c r="N78" s="110"/>
      <c r="O78" s="177">
        <f>IF(M$104=0,0,N78/M$104)</f>
        <v>0</v>
      </c>
      <c r="P78" s="22"/>
    </row>
    <row r="79" spans="1:16" ht="15" customHeight="1">
      <c r="A79" s="20"/>
      <c r="B79" s="569"/>
      <c r="C79" s="24" t="s">
        <v>198</v>
      </c>
      <c r="D79" s="114"/>
      <c r="E79" s="113"/>
      <c r="F79" s="113"/>
      <c r="G79" s="113"/>
      <c r="H79" s="115"/>
      <c r="I79" s="114"/>
      <c r="J79" s="113"/>
      <c r="K79" s="113"/>
      <c r="L79" s="79">
        <f t="shared" si="7"/>
        <v>0</v>
      </c>
      <c r="M79" s="113"/>
      <c r="N79" s="113"/>
      <c r="O79" s="178">
        <f>IF(M$104=0,0,N79/M$104)</f>
        <v>0</v>
      </c>
      <c r="P79" s="22"/>
    </row>
    <row r="80" spans="1:16" ht="15" customHeight="1">
      <c r="A80" s="20"/>
      <c r="B80" s="569"/>
      <c r="C80" s="179" t="s">
        <v>199</v>
      </c>
      <c r="D80" s="80">
        <f aca="true" t="shared" si="10" ref="D80:K80">SUM(D78:D79)</f>
        <v>0</v>
      </c>
      <c r="E80" s="81">
        <f t="shared" si="10"/>
        <v>0</v>
      </c>
      <c r="F80" s="82">
        <f t="shared" si="10"/>
        <v>0</v>
      </c>
      <c r="G80" s="82">
        <f t="shared" si="10"/>
        <v>0</v>
      </c>
      <c r="H80" s="83">
        <f t="shared" si="10"/>
        <v>0</v>
      </c>
      <c r="I80" s="84">
        <f t="shared" si="10"/>
        <v>0</v>
      </c>
      <c r="J80" s="82">
        <f t="shared" si="10"/>
        <v>0</v>
      </c>
      <c r="K80" s="82">
        <f t="shared" si="10"/>
        <v>0</v>
      </c>
      <c r="L80" s="82">
        <f t="shared" si="7"/>
        <v>0</v>
      </c>
      <c r="M80" s="82">
        <f>SUM(M78:M79)</f>
        <v>0</v>
      </c>
      <c r="N80" s="82">
        <f>SUM(N78:N79)</f>
        <v>0</v>
      </c>
      <c r="O80" s="180">
        <f>IF(M$104=0,0,N80/M$104)</f>
        <v>0</v>
      </c>
      <c r="P80" s="22"/>
    </row>
    <row r="81" spans="1:16" ht="15.75" customHeight="1" thickBot="1">
      <c r="A81" s="20"/>
      <c r="B81" s="569"/>
      <c r="C81" s="181" t="s">
        <v>73</v>
      </c>
      <c r="D81" s="117"/>
      <c r="E81" s="116"/>
      <c r="F81" s="107"/>
      <c r="G81" s="107"/>
      <c r="H81" s="109"/>
      <c r="I81" s="108"/>
      <c r="J81" s="107"/>
      <c r="K81" s="107"/>
      <c r="L81" s="82">
        <f t="shared" si="7"/>
        <v>0</v>
      </c>
      <c r="M81" s="107"/>
      <c r="N81" s="107"/>
      <c r="O81" s="182"/>
      <c r="P81" s="22"/>
    </row>
    <row r="82" spans="1:16" ht="15" customHeight="1">
      <c r="A82" s="20"/>
      <c r="B82" s="569"/>
      <c r="C82" s="21" t="s">
        <v>4</v>
      </c>
      <c r="D82" s="86">
        <f aca="true" t="shared" si="11" ref="D82:K82">D72+D76+D80</f>
        <v>0</v>
      </c>
      <c r="E82" s="87">
        <f t="shared" si="11"/>
        <v>0</v>
      </c>
      <c r="F82" s="87">
        <f t="shared" si="11"/>
        <v>0</v>
      </c>
      <c r="G82" s="87">
        <f t="shared" si="11"/>
        <v>0</v>
      </c>
      <c r="H82" s="88">
        <f t="shared" si="11"/>
        <v>0</v>
      </c>
      <c r="I82" s="86">
        <f t="shared" si="11"/>
        <v>0</v>
      </c>
      <c r="J82" s="87">
        <f t="shared" si="11"/>
        <v>0</v>
      </c>
      <c r="K82" s="87">
        <f t="shared" si="11"/>
        <v>0</v>
      </c>
      <c r="L82" s="148">
        <f t="shared" si="7"/>
        <v>0</v>
      </c>
      <c r="M82" s="87">
        <f>M72+M76+M80</f>
        <v>0</v>
      </c>
      <c r="N82" s="87">
        <f>N72+N76+N80</f>
        <v>0</v>
      </c>
      <c r="O82" s="183">
        <f>IF(M$104=0,0,N82/M$104)</f>
        <v>0</v>
      </c>
      <c r="P82" s="22"/>
    </row>
    <row r="83" spans="1:16" ht="15" customHeight="1">
      <c r="A83" s="20"/>
      <c r="B83" s="569"/>
      <c r="C83" s="24" t="s">
        <v>200</v>
      </c>
      <c r="D83" s="114"/>
      <c r="E83" s="113"/>
      <c r="F83" s="113"/>
      <c r="G83" s="113"/>
      <c r="H83" s="115"/>
      <c r="I83" s="114"/>
      <c r="J83" s="113"/>
      <c r="K83" s="113"/>
      <c r="L83" s="79">
        <f t="shared" si="7"/>
        <v>0</v>
      </c>
      <c r="M83" s="113"/>
      <c r="N83" s="113"/>
      <c r="O83" s="178">
        <f>IF(M$104=0,0,N83/M$104)</f>
        <v>0</v>
      </c>
      <c r="P83" s="22"/>
    </row>
    <row r="84" spans="1:16" ht="15.75" customHeight="1" thickBot="1">
      <c r="A84" s="20"/>
      <c r="B84" s="570"/>
      <c r="C84" s="184" t="s">
        <v>201</v>
      </c>
      <c r="D84" s="89">
        <f>D72+D76+D80+D83</f>
        <v>0</v>
      </c>
      <c r="E84" s="90">
        <f aca="true" t="shared" si="12" ref="E84:K84">E72+E76+E80+E83</f>
        <v>0</v>
      </c>
      <c r="F84" s="90">
        <f t="shared" si="12"/>
        <v>0</v>
      </c>
      <c r="G84" s="90">
        <f t="shared" si="12"/>
        <v>0</v>
      </c>
      <c r="H84" s="91">
        <f t="shared" si="12"/>
        <v>0</v>
      </c>
      <c r="I84" s="89">
        <f t="shared" si="12"/>
        <v>0</v>
      </c>
      <c r="J84" s="90">
        <f t="shared" si="12"/>
        <v>0</v>
      </c>
      <c r="K84" s="90">
        <f t="shared" si="12"/>
        <v>0</v>
      </c>
      <c r="L84" s="90">
        <f t="shared" si="7"/>
        <v>0</v>
      </c>
      <c r="M84" s="90">
        <f>M72+M76+M80+M83</f>
        <v>0</v>
      </c>
      <c r="N84" s="90">
        <f>N72+N76+N80+N83</f>
        <v>0</v>
      </c>
      <c r="O84" s="185">
        <f>IF(M$104=0,0,N84/M$104)</f>
        <v>0</v>
      </c>
      <c r="P84" s="22"/>
    </row>
    <row r="85" spans="1:16" s="276" customFormat="1" ht="26.25">
      <c r="A85" s="232"/>
      <c r="B85" s="571" t="s">
        <v>118</v>
      </c>
      <c r="C85" s="186" t="s">
        <v>74</v>
      </c>
      <c r="D85" s="293"/>
      <c r="E85" s="294"/>
      <c r="F85" s="294"/>
      <c r="G85" s="294"/>
      <c r="H85" s="295"/>
      <c r="I85" s="393"/>
      <c r="J85" s="397"/>
      <c r="K85" s="397"/>
      <c r="L85" s="280">
        <f t="shared" si="7"/>
        <v>0</v>
      </c>
      <c r="M85" s="397"/>
      <c r="N85" s="397"/>
      <c r="O85" s="187"/>
      <c r="P85" s="9"/>
    </row>
    <row r="86" spans="1:16" s="276" customFormat="1" ht="26.25">
      <c r="A86" s="232"/>
      <c r="B86" s="572"/>
      <c r="C86" s="188" t="s">
        <v>75</v>
      </c>
      <c r="D86" s="296"/>
      <c r="E86" s="297"/>
      <c r="F86" s="297"/>
      <c r="G86" s="297"/>
      <c r="H86" s="298"/>
      <c r="I86" s="394"/>
      <c r="J86" s="398"/>
      <c r="K86" s="398"/>
      <c r="L86" s="280">
        <f t="shared" si="7"/>
        <v>0</v>
      </c>
      <c r="M86" s="398"/>
      <c r="N86" s="398"/>
      <c r="O86" s="189"/>
      <c r="P86" s="9"/>
    </row>
    <row r="87" spans="1:16" s="276" customFormat="1" ht="12.75">
      <c r="A87" s="232"/>
      <c r="B87" s="572"/>
      <c r="C87" s="188" t="s">
        <v>76</v>
      </c>
      <c r="D87" s="296"/>
      <c r="E87" s="297"/>
      <c r="F87" s="297"/>
      <c r="G87" s="297"/>
      <c r="H87" s="298"/>
      <c r="I87" s="279">
        <f>I85+I86</f>
        <v>0</v>
      </c>
      <c r="J87" s="280">
        <f>J85+J86</f>
        <v>0</v>
      </c>
      <c r="K87" s="280">
        <f>K85+K86</f>
        <v>0</v>
      </c>
      <c r="L87" s="280">
        <f t="shared" si="7"/>
        <v>0</v>
      </c>
      <c r="M87" s="281">
        <f>M85+M86</f>
        <v>0</v>
      </c>
      <c r="N87" s="281">
        <f>N85+N86</f>
        <v>0</v>
      </c>
      <c r="O87" s="189"/>
      <c r="P87" s="9"/>
    </row>
    <row r="88" spans="1:16" s="276" customFormat="1" ht="12.75">
      <c r="A88" s="232"/>
      <c r="B88" s="572"/>
      <c r="C88" s="188" t="s">
        <v>77</v>
      </c>
      <c r="D88" s="299"/>
      <c r="E88" s="300"/>
      <c r="F88" s="300"/>
      <c r="G88" s="300"/>
      <c r="H88" s="301"/>
      <c r="I88" s="279">
        <f>I84</f>
        <v>0</v>
      </c>
      <c r="J88" s="280">
        <f>J84</f>
        <v>0</v>
      </c>
      <c r="K88" s="280">
        <f>K84</f>
        <v>0</v>
      </c>
      <c r="L88" s="280">
        <f t="shared" si="7"/>
        <v>0</v>
      </c>
      <c r="M88" s="281">
        <f>M84</f>
        <v>0</v>
      </c>
      <c r="N88" s="281">
        <f>N84</f>
        <v>0</v>
      </c>
      <c r="O88" s="192"/>
      <c r="P88" s="9"/>
    </row>
    <row r="89" spans="1:16" s="276" customFormat="1" ht="27" thickBot="1">
      <c r="A89" s="232"/>
      <c r="B89" s="573"/>
      <c r="C89" s="193" t="s">
        <v>78</v>
      </c>
      <c r="D89" s="302"/>
      <c r="E89" s="303"/>
      <c r="F89" s="303"/>
      <c r="G89" s="303"/>
      <c r="H89" s="304"/>
      <c r="I89" s="271">
        <f>I87+I88</f>
        <v>0</v>
      </c>
      <c r="J89" s="272">
        <f>J87+J88</f>
        <v>0</v>
      </c>
      <c r="K89" s="272">
        <f>K87+K88</f>
        <v>0</v>
      </c>
      <c r="L89" s="272">
        <f t="shared" si="7"/>
        <v>0</v>
      </c>
      <c r="M89" s="272">
        <f>M87+M88</f>
        <v>0</v>
      </c>
      <c r="N89" s="272">
        <f>N87+N88</f>
        <v>0</v>
      </c>
      <c r="O89" s="273">
        <f>IF(M$104=0,0,N89/M$104)</f>
        <v>0</v>
      </c>
      <c r="P89" s="9"/>
    </row>
    <row r="90" spans="1:16" s="406" customFormat="1" ht="16.5" customHeight="1">
      <c r="A90" s="401"/>
      <c r="B90" s="402" t="s">
        <v>185</v>
      </c>
      <c r="C90" s="402"/>
      <c r="D90" s="403"/>
      <c r="E90" s="403"/>
      <c r="F90" s="403"/>
      <c r="G90" s="403"/>
      <c r="H90" s="403"/>
      <c r="I90" s="403"/>
      <c r="J90" s="403"/>
      <c r="K90" s="403"/>
      <c r="L90" s="403"/>
      <c r="M90" s="403"/>
      <c r="N90" s="403"/>
      <c r="O90" s="404"/>
      <c r="P90" s="405"/>
    </row>
    <row r="91" spans="1:16" s="263" customFormat="1" ht="18" customHeight="1" thickBot="1">
      <c r="A91" s="260"/>
      <c r="B91" s="261" t="s">
        <v>89</v>
      </c>
      <c r="C91" s="246"/>
      <c r="D91" s="246"/>
      <c r="E91" s="246"/>
      <c r="F91" s="246"/>
      <c r="G91" s="246"/>
      <c r="H91" s="246"/>
      <c r="I91" s="246"/>
      <c r="J91" s="246"/>
      <c r="K91" s="246"/>
      <c r="L91" s="246"/>
      <c r="M91" s="246"/>
      <c r="N91" s="246"/>
      <c r="O91" s="247"/>
      <c r="P91" s="262"/>
    </row>
    <row r="92" spans="1:16" s="245" customFormat="1" ht="15" customHeight="1">
      <c r="A92" s="20"/>
      <c r="B92" s="574"/>
      <c r="C92" s="575"/>
      <c r="D92" s="611" t="s">
        <v>184</v>
      </c>
      <c r="E92" s="612"/>
      <c r="F92" s="612"/>
      <c r="G92" s="612"/>
      <c r="H92" s="613"/>
      <c r="I92" s="611" t="s">
        <v>189</v>
      </c>
      <c r="J92" s="612"/>
      <c r="K92" s="612"/>
      <c r="L92" s="612"/>
      <c r="M92" s="612"/>
      <c r="N92" s="612"/>
      <c r="O92" s="613"/>
      <c r="P92" s="22"/>
    </row>
    <row r="93" spans="1:16" s="245" customFormat="1" ht="19.5" customHeight="1">
      <c r="A93" s="20"/>
      <c r="B93" s="576"/>
      <c r="C93" s="577"/>
      <c r="D93" s="593" t="str">
        <f>IF('Page de garde'!$D$4="","N-4",'Page de garde'!$D$4-4)</f>
        <v>N-4</v>
      </c>
      <c r="E93" s="580" t="str">
        <f>IF('Page de garde'!$D$4="","N-3",'Page de garde'!$D$4-3)</f>
        <v>N-3</v>
      </c>
      <c r="F93" s="580" t="str">
        <f>IF('Page de garde'!$D$4="","N-2",'Page de garde'!$D$4-2)</f>
        <v>N-2</v>
      </c>
      <c r="G93" s="580" t="str">
        <f>IF('Page de garde'!$D$4="","N-1
(prévisionnel actualisé)",'Page de garde'!$D$4-1&amp;" (prévisionnel actualisé)")</f>
        <v>N-1
(prévisionnel actualisé)</v>
      </c>
      <c r="H93" s="601" t="str">
        <f>IF('Page de garde'!$D$4="","N   (prévisionnel)",'Page de garde'!$D$4&amp;" (prévisionnel)")</f>
        <v>N   (prévisionnel)</v>
      </c>
      <c r="I93" s="603" t="str">
        <f>IF('Page de garde'!$D$4="","N-4",'Page de garde'!$D$4-4)</f>
        <v>N-4</v>
      </c>
      <c r="J93" s="600" t="str">
        <f>IF('Page de garde'!$D$4="","N-3",'Page de garde'!$D$4-3)</f>
        <v>N-3</v>
      </c>
      <c r="K93" s="600" t="str">
        <f>IF('Page de garde'!$D$4="","N-2",'Page de garde'!$D$4-2)</f>
        <v>N-2</v>
      </c>
      <c r="L93" s="600" t="s">
        <v>6</v>
      </c>
      <c r="M93" s="600" t="str">
        <f>IF('Page de garde'!$D$4="","N-1
(prévisionnel actualisé)",'Page de garde'!$D$4-1&amp;" (prévisionnel actualisé)")</f>
        <v>N-1
(prévisionnel actualisé)</v>
      </c>
      <c r="N93" s="600" t="str">
        <f>IF('Page de garde'!$D$4="","N   (prévisionnel)",'Page de garde'!$D$4&amp;" (prévisionnel)")</f>
        <v>N   (prévisionnel)</v>
      </c>
      <c r="O93" s="609" t="str">
        <f>IF('Page de garde'!$D$4="","Taux d'occupation N (5)","Taux d'occupation "&amp;'Page de garde'!$D$4&amp;" (5)")</f>
        <v>Taux d'occupation N (5)</v>
      </c>
      <c r="P93" s="22"/>
    </row>
    <row r="94" spans="1:16" s="245" customFormat="1" ht="19.5" customHeight="1" thickBot="1">
      <c r="A94" s="20"/>
      <c r="B94" s="578"/>
      <c r="C94" s="579"/>
      <c r="D94" s="594" t="str">
        <f>IF('Page de garde'!$D$4="","N-4",'Page de garde'!$D$4-4)</f>
        <v>N-4</v>
      </c>
      <c r="E94" s="581" t="str">
        <f>IF('Page de garde'!$D$4="","N-3",'Page de garde'!$D$4-3)</f>
        <v>N-3</v>
      </c>
      <c r="F94" s="581" t="str">
        <f>IF('Page de garde'!$D$4="","N-2",'Page de garde'!$D$4-2)</f>
        <v>N-2</v>
      </c>
      <c r="G94" s="581" t="str">
        <f>IF('Page de garde'!$D$4="","N-1
(prévisionnel actualisé)",'Page de garde'!$D$4-1&amp;" (prévisionnel actualisé)")</f>
        <v>N-1
(prévisionnel actualisé)</v>
      </c>
      <c r="H94" s="602"/>
      <c r="I94" s="594" t="str">
        <f>IF('Page de garde'!$D$4="","N-4",'Page de garde'!$D$4-4)</f>
        <v>N-4</v>
      </c>
      <c r="J94" s="581" t="str">
        <f>IF('Page de garde'!$D$4="","N-3",'Page de garde'!$D$4-3)</f>
        <v>N-3</v>
      </c>
      <c r="K94" s="581" t="str">
        <f>IF('Page de garde'!$D$4="","N-2",'Page de garde'!$D$4-2)</f>
        <v>N-2</v>
      </c>
      <c r="L94" s="581"/>
      <c r="M94" s="581" t="str">
        <f>IF('Page de garde'!$D$4="","N-1
(prévisionnel actualisé)",'Page de garde'!$D$4-1&amp;" (prévisionnel actualisé)")</f>
        <v>N-1
(prévisionnel actualisé)</v>
      </c>
      <c r="N94" s="581"/>
      <c r="O94" s="610" t="str">
        <f>IF('Page de garde'!$D$4="","Taux d'occupation N (5)","Taux d'occupation "&amp;'Page de garde'!$D$4&amp;" (5)")</f>
        <v>Taux d'occupation N (5)</v>
      </c>
      <c r="P94" s="22"/>
    </row>
    <row r="95" spans="1:16" s="276" customFormat="1" ht="26.25">
      <c r="A95" s="232"/>
      <c r="B95" s="561" t="s">
        <v>119</v>
      </c>
      <c r="C95" s="277" t="s">
        <v>80</v>
      </c>
      <c r="D95" s="305"/>
      <c r="E95" s="305"/>
      <c r="F95" s="305"/>
      <c r="G95" s="305"/>
      <c r="H95" s="306"/>
      <c r="I95" s="395"/>
      <c r="J95" s="399"/>
      <c r="K95" s="399"/>
      <c r="L95" s="307">
        <f aca="true" t="shared" si="13" ref="L95:L100">IF(I95=0,0,AVERAGE(I95,J95,K95))</f>
        <v>0</v>
      </c>
      <c r="M95" s="399"/>
      <c r="N95" s="399"/>
      <c r="O95" s="196"/>
      <c r="P95" s="9"/>
    </row>
    <row r="96" spans="1:16" s="276" customFormat="1" ht="26.25">
      <c r="A96" s="232"/>
      <c r="B96" s="562"/>
      <c r="C96" s="199" t="s">
        <v>81</v>
      </c>
      <c r="D96" s="308"/>
      <c r="E96" s="308"/>
      <c r="F96" s="308"/>
      <c r="G96" s="308"/>
      <c r="H96" s="309"/>
      <c r="I96" s="396"/>
      <c r="J96" s="400"/>
      <c r="K96" s="400"/>
      <c r="L96" s="310">
        <f t="shared" si="13"/>
        <v>0</v>
      </c>
      <c r="M96" s="400"/>
      <c r="N96" s="400"/>
      <c r="O96" s="198"/>
      <c r="P96" s="9"/>
    </row>
    <row r="97" spans="1:16" s="276" customFormat="1" ht="12.75">
      <c r="A97" s="232"/>
      <c r="B97" s="562"/>
      <c r="C97" s="199" t="s">
        <v>82</v>
      </c>
      <c r="D97" s="320"/>
      <c r="E97" s="320"/>
      <c r="F97" s="320"/>
      <c r="G97" s="320"/>
      <c r="H97" s="321"/>
      <c r="I97" s="322">
        <f>I95+I96</f>
        <v>0</v>
      </c>
      <c r="J97" s="280">
        <f>J95+J96</f>
        <v>0</v>
      </c>
      <c r="K97" s="280">
        <f>K95+K96</f>
        <v>0</v>
      </c>
      <c r="L97" s="280">
        <f t="shared" si="13"/>
        <v>0</v>
      </c>
      <c r="M97" s="280">
        <f>M95+M96</f>
        <v>0</v>
      </c>
      <c r="N97" s="280">
        <f>N95+N96</f>
        <v>0</v>
      </c>
      <c r="O97" s="198"/>
      <c r="P97" s="9"/>
    </row>
    <row r="98" spans="1:16" s="276" customFormat="1" ht="12.75">
      <c r="A98" s="232"/>
      <c r="B98" s="562"/>
      <c r="C98" s="199" t="s">
        <v>83</v>
      </c>
      <c r="D98" s="320"/>
      <c r="E98" s="320"/>
      <c r="F98" s="320"/>
      <c r="G98" s="320"/>
      <c r="H98" s="321"/>
      <c r="I98" s="322">
        <f>I84</f>
        <v>0</v>
      </c>
      <c r="J98" s="280">
        <f>J84</f>
        <v>0</v>
      </c>
      <c r="K98" s="280">
        <f>K84</f>
        <v>0</v>
      </c>
      <c r="L98" s="280">
        <f t="shared" si="13"/>
        <v>0</v>
      </c>
      <c r="M98" s="280">
        <f>M84</f>
        <v>0</v>
      </c>
      <c r="N98" s="280">
        <f>N84</f>
        <v>0</v>
      </c>
      <c r="O98" s="200"/>
      <c r="P98" s="9"/>
    </row>
    <row r="99" spans="1:16" s="276" customFormat="1" ht="12.75">
      <c r="A99" s="232"/>
      <c r="B99" s="562"/>
      <c r="C99" s="199" t="s">
        <v>84</v>
      </c>
      <c r="D99" s="320"/>
      <c r="E99" s="320"/>
      <c r="F99" s="320"/>
      <c r="G99" s="320"/>
      <c r="H99" s="321"/>
      <c r="I99" s="322">
        <f>I87</f>
        <v>0</v>
      </c>
      <c r="J99" s="280">
        <f>J87</f>
        <v>0</v>
      </c>
      <c r="K99" s="280">
        <f>K87</f>
        <v>0</v>
      </c>
      <c r="L99" s="280">
        <f t="shared" si="13"/>
        <v>0</v>
      </c>
      <c r="M99" s="280">
        <f>M87</f>
        <v>0</v>
      </c>
      <c r="N99" s="280">
        <f>N87</f>
        <v>0</v>
      </c>
      <c r="O99" s="201"/>
      <c r="P99" s="9"/>
    </row>
    <row r="100" spans="1:16" s="276" customFormat="1" ht="27" thickBot="1">
      <c r="A100" s="232"/>
      <c r="B100" s="563"/>
      <c r="C100" s="193" t="s">
        <v>85</v>
      </c>
      <c r="D100" s="314"/>
      <c r="E100" s="314"/>
      <c r="F100" s="314"/>
      <c r="G100" s="314"/>
      <c r="H100" s="315"/>
      <c r="I100" s="271">
        <f>I97+I98+I99</f>
        <v>0</v>
      </c>
      <c r="J100" s="272">
        <f>J97+J98+J99</f>
        <v>0</v>
      </c>
      <c r="K100" s="272">
        <f>K97+K98+K99</f>
        <v>0</v>
      </c>
      <c r="L100" s="316">
        <f t="shared" si="13"/>
        <v>0</v>
      </c>
      <c r="M100" s="272">
        <f>M97+M98+M99</f>
        <v>0</v>
      </c>
      <c r="N100" s="272">
        <f>N97+N98+N99</f>
        <v>0</v>
      </c>
      <c r="O100" s="273">
        <f>IF(M$104=0,0,N100/M$104)</f>
        <v>0</v>
      </c>
      <c r="P100" s="9"/>
    </row>
    <row r="101" spans="1:16" s="245" customFormat="1" ht="13.5" thickBot="1">
      <c r="A101" s="20"/>
      <c r="B101" s="17"/>
      <c r="C101" s="17"/>
      <c r="D101" s="194"/>
      <c r="E101" s="194"/>
      <c r="F101" s="194"/>
      <c r="G101" s="194"/>
      <c r="H101" s="194"/>
      <c r="I101" s="194"/>
      <c r="J101" s="194"/>
      <c r="K101" s="194"/>
      <c r="L101" s="194"/>
      <c r="M101" s="194"/>
      <c r="N101" s="194"/>
      <c r="O101" s="195"/>
      <c r="P101" s="22"/>
    </row>
    <row r="102" spans="1:16" s="245" customFormat="1" ht="12.75">
      <c r="A102" s="20"/>
      <c r="B102" s="202"/>
      <c r="C102" s="203"/>
      <c r="D102" s="564" t="s">
        <v>138</v>
      </c>
      <c r="E102" s="565"/>
      <c r="F102" s="565"/>
      <c r="G102" s="565"/>
      <c r="H102" s="565"/>
      <c r="I102" s="597" t="s">
        <v>262</v>
      </c>
      <c r="J102" s="598"/>
      <c r="K102" s="598"/>
      <c r="L102" s="598"/>
      <c r="M102" s="599"/>
      <c r="N102" s="194"/>
      <c r="O102" s="195"/>
      <c r="P102" s="22"/>
    </row>
    <row r="103" spans="1:16" s="245" customFormat="1" ht="13.5" thickBot="1">
      <c r="A103" s="20"/>
      <c r="B103" s="204"/>
      <c r="C103" s="203"/>
      <c r="D103" s="502" t="str">
        <f>IF('Page de garde'!$D$4="","N-4",'Page de garde'!$D$4-4)</f>
        <v>N-4</v>
      </c>
      <c r="E103" s="511" t="str">
        <f>IF('Page de garde'!$D$4="","N-3",'Page de garde'!$D$4-3)</f>
        <v>N-3</v>
      </c>
      <c r="F103" s="511" t="str">
        <f>IF('Page de garde'!$D$4="","N-2",'Page de garde'!$D$4-2)</f>
        <v>N-2</v>
      </c>
      <c r="G103" s="511" t="str">
        <f>IF('Page de garde'!$D$4="","N-1",'Page de garde'!$D$4-1)</f>
        <v>N-1</v>
      </c>
      <c r="H103" s="504" t="str">
        <f>IF('Page de garde'!$D$4="","N",'Page de garde'!$D$4)</f>
        <v>N</v>
      </c>
      <c r="I103" s="505" t="str">
        <f>IF('Page de garde'!$D$4="","N-4",'Page de garde'!$D$4-4)</f>
        <v>N-4</v>
      </c>
      <c r="J103" s="512" t="str">
        <f>IF('Page de garde'!$D$4="","N-3",'Page de garde'!$D$4-3)</f>
        <v>N-3</v>
      </c>
      <c r="K103" s="512" t="str">
        <f>IF('Page de garde'!$D$4="","N-2",'Page de garde'!$D$4-2)</f>
        <v>N-2</v>
      </c>
      <c r="L103" s="512" t="str">
        <f>IF('Page de garde'!$D$4="","N-1",'Page de garde'!$D$4-1)</f>
        <v>N-1</v>
      </c>
      <c r="M103" s="513" t="str">
        <f>IF('Page de garde'!$D$4="","N",'Page de garde'!$D$4)</f>
        <v>N</v>
      </c>
      <c r="N103" s="194"/>
      <c r="O103" s="195"/>
      <c r="P103" s="22"/>
    </row>
    <row r="104" spans="1:16" s="245" customFormat="1" ht="13.5" thickBot="1">
      <c r="A104" s="20"/>
      <c r="B104" s="584" t="s">
        <v>263</v>
      </c>
      <c r="C104" s="585"/>
      <c r="D104" s="415"/>
      <c r="E104" s="416"/>
      <c r="F104" s="416"/>
      <c r="G104" s="416"/>
      <c r="H104" s="417"/>
      <c r="I104" s="413">
        <f>D104*D105</f>
        <v>0</v>
      </c>
      <c r="J104" s="317">
        <f>E104*E105</f>
        <v>0</v>
      </c>
      <c r="K104" s="317">
        <f>F104*F105</f>
        <v>0</v>
      </c>
      <c r="L104" s="317">
        <f>G104*G105</f>
        <v>0</v>
      </c>
      <c r="M104" s="318">
        <f>H104*H105</f>
        <v>0</v>
      </c>
      <c r="N104" s="194"/>
      <c r="O104" s="195"/>
      <c r="P104" s="22"/>
    </row>
    <row r="105" spans="1:16" s="245" customFormat="1" ht="13.5" thickBot="1">
      <c r="A105" s="20"/>
      <c r="B105" s="557" t="s">
        <v>188</v>
      </c>
      <c r="C105" s="558"/>
      <c r="D105" s="418"/>
      <c r="E105" s="419"/>
      <c r="F105" s="419"/>
      <c r="G105" s="419"/>
      <c r="H105" s="420"/>
      <c r="I105" s="414"/>
      <c r="J105" s="194"/>
      <c r="K105" s="194"/>
      <c r="L105" s="194"/>
      <c r="M105" s="194"/>
      <c r="N105" s="194"/>
      <c r="O105" s="195"/>
      <c r="P105" s="22"/>
    </row>
    <row r="106" spans="1:16" s="245" customFormat="1" ht="12.75">
      <c r="A106" s="20"/>
      <c r="B106" s="205" t="s">
        <v>131</v>
      </c>
      <c r="C106" s="17"/>
      <c r="D106" s="194"/>
      <c r="E106" s="194"/>
      <c r="F106" s="194"/>
      <c r="G106" s="194"/>
      <c r="H106" s="194"/>
      <c r="I106" s="194"/>
      <c r="J106" s="194"/>
      <c r="K106" s="194"/>
      <c r="L106" s="194"/>
      <c r="M106" s="194"/>
      <c r="N106" s="194"/>
      <c r="O106" s="195"/>
      <c r="P106" s="22"/>
    </row>
    <row r="107" spans="1:16" s="245" customFormat="1" ht="12.75">
      <c r="A107" s="20"/>
      <c r="B107" s="205" t="s">
        <v>132</v>
      </c>
      <c r="C107" s="17"/>
      <c r="D107" s="194"/>
      <c r="E107" s="194"/>
      <c r="F107" s="194"/>
      <c r="G107" s="194"/>
      <c r="H107" s="194"/>
      <c r="I107" s="194"/>
      <c r="J107" s="194"/>
      <c r="K107" s="194"/>
      <c r="L107" s="194"/>
      <c r="M107" s="194"/>
      <c r="N107" s="194"/>
      <c r="O107" s="195"/>
      <c r="P107" s="22"/>
    </row>
    <row r="108" spans="1:16" s="245" customFormat="1" ht="12.75">
      <c r="A108" s="20"/>
      <c r="B108" s="205" t="s">
        <v>137</v>
      </c>
      <c r="C108" s="17"/>
      <c r="D108" s="194"/>
      <c r="E108" s="194"/>
      <c r="F108" s="194"/>
      <c r="G108" s="194"/>
      <c r="H108" s="194"/>
      <c r="I108" s="194"/>
      <c r="J108" s="194"/>
      <c r="K108" s="194"/>
      <c r="L108" s="194"/>
      <c r="M108" s="194"/>
      <c r="N108" s="194"/>
      <c r="O108" s="195"/>
      <c r="P108" s="22"/>
    </row>
    <row r="109" spans="1:16" s="245" customFormat="1" ht="12.75">
      <c r="A109" s="20"/>
      <c r="B109" s="206" t="s">
        <v>182</v>
      </c>
      <c r="C109" s="17"/>
      <c r="D109" s="194"/>
      <c r="E109" s="194"/>
      <c r="F109" s="194"/>
      <c r="G109" s="194"/>
      <c r="H109" s="194"/>
      <c r="I109" s="194"/>
      <c r="J109" s="194"/>
      <c r="K109" s="194"/>
      <c r="L109" s="194"/>
      <c r="M109" s="194"/>
      <c r="N109" s="194"/>
      <c r="O109" s="195"/>
      <c r="P109" s="22"/>
    </row>
    <row r="110" spans="1:16" s="412" customFormat="1" ht="23.25" customHeight="1">
      <c r="A110" s="408"/>
      <c r="B110" s="409" t="s">
        <v>264</v>
      </c>
      <c r="C110" s="410"/>
      <c r="D110" s="246"/>
      <c r="E110" s="246"/>
      <c r="F110" s="246"/>
      <c r="G110" s="246"/>
      <c r="H110" s="246"/>
      <c r="I110" s="246"/>
      <c r="J110" s="246"/>
      <c r="K110" s="246"/>
      <c r="L110" s="246"/>
      <c r="M110" s="246"/>
      <c r="N110" s="246"/>
      <c r="O110" s="247"/>
      <c r="P110" s="411"/>
    </row>
    <row r="111" spans="1:16" ht="12.75">
      <c r="A111" s="20"/>
      <c r="B111" s="17"/>
      <c r="C111" s="17"/>
      <c r="D111" s="17"/>
      <c r="E111" s="17"/>
      <c r="F111" s="17"/>
      <c r="G111" s="17"/>
      <c r="H111" s="17"/>
      <c r="I111" s="17"/>
      <c r="J111" s="17"/>
      <c r="K111" s="17"/>
      <c r="L111" s="17"/>
      <c r="M111" s="17"/>
      <c r="N111" s="17"/>
      <c r="O111" s="17"/>
      <c r="P111" s="22"/>
    </row>
    <row r="112" spans="1:16" ht="12.75">
      <c r="A112" s="20"/>
      <c r="B112" s="206"/>
      <c r="C112" s="17"/>
      <c r="D112" s="17"/>
      <c r="E112" s="17"/>
      <c r="F112" s="17"/>
      <c r="G112" s="17"/>
      <c r="H112" s="17"/>
      <c r="I112" s="17"/>
      <c r="J112" s="17"/>
      <c r="K112" s="17"/>
      <c r="L112" s="17"/>
      <c r="M112" s="17"/>
      <c r="N112" s="17"/>
      <c r="O112" s="17"/>
      <c r="P112" s="22"/>
    </row>
    <row r="113" spans="1:16" ht="12.75">
      <c r="A113" s="20"/>
      <c r="B113" s="206"/>
      <c r="C113" s="17"/>
      <c r="D113" s="17"/>
      <c r="E113" s="17"/>
      <c r="F113" s="17"/>
      <c r="G113" s="17"/>
      <c r="H113" s="17"/>
      <c r="I113" s="17"/>
      <c r="J113" s="17"/>
      <c r="K113" s="17"/>
      <c r="L113" s="17"/>
      <c r="M113" s="17"/>
      <c r="N113" s="17"/>
      <c r="O113" s="17"/>
      <c r="P113" s="22"/>
    </row>
    <row r="114" spans="1:16" ht="12.75">
      <c r="A114" s="20"/>
      <c r="B114" s="208" t="s">
        <v>202</v>
      </c>
      <c r="C114" s="171"/>
      <c r="D114" s="172"/>
      <c r="E114" s="172"/>
      <c r="F114" s="17"/>
      <c r="G114" s="17"/>
      <c r="H114" s="17"/>
      <c r="I114" s="17"/>
      <c r="J114" s="17"/>
      <c r="K114" s="17"/>
      <c r="L114" s="17"/>
      <c r="M114" s="17"/>
      <c r="N114" s="17"/>
      <c r="O114" s="17"/>
      <c r="P114" s="22"/>
    </row>
    <row r="115" spans="1:16" ht="12.75">
      <c r="A115" s="20"/>
      <c r="B115" s="171"/>
      <c r="C115" s="171"/>
      <c r="D115" s="172"/>
      <c r="E115" s="172"/>
      <c r="F115" s="17"/>
      <c r="G115" s="17"/>
      <c r="H115" s="17"/>
      <c r="I115" s="17"/>
      <c r="J115" s="17"/>
      <c r="K115" s="17"/>
      <c r="L115" s="17"/>
      <c r="M115" s="17"/>
      <c r="N115" s="17"/>
      <c r="O115" s="17"/>
      <c r="P115" s="22"/>
    </row>
    <row r="116" spans="1:16" ht="12.75">
      <c r="A116" s="20"/>
      <c r="B116" s="202" t="s">
        <v>90</v>
      </c>
      <c r="C116" s="171"/>
      <c r="D116" s="172"/>
      <c r="E116" s="172"/>
      <c r="F116" s="17"/>
      <c r="G116" s="17"/>
      <c r="H116" s="17"/>
      <c r="I116" s="17"/>
      <c r="J116" s="17"/>
      <c r="K116" s="17"/>
      <c r="L116" s="17"/>
      <c r="M116" s="17"/>
      <c r="N116" s="17"/>
      <c r="O116" s="17"/>
      <c r="P116" s="22"/>
    </row>
    <row r="117" spans="1:16" ht="13.5" thickBot="1">
      <c r="A117" s="20"/>
      <c r="B117" s="171"/>
      <c r="C117" s="171"/>
      <c r="D117" s="172"/>
      <c r="E117" s="172"/>
      <c r="F117" s="17"/>
      <c r="G117" s="17"/>
      <c r="H117" s="17"/>
      <c r="I117" s="17"/>
      <c r="J117" s="17"/>
      <c r="K117" s="17"/>
      <c r="L117" s="17"/>
      <c r="M117" s="17"/>
      <c r="N117" s="17"/>
      <c r="O117" s="17"/>
      <c r="P117" s="22"/>
    </row>
    <row r="118" spans="1:16" ht="15" customHeight="1">
      <c r="A118" s="20"/>
      <c r="B118" s="586" t="s">
        <v>3</v>
      </c>
      <c r="C118" s="587"/>
      <c r="D118" s="565" t="s">
        <v>91</v>
      </c>
      <c r="E118" s="565"/>
      <c r="F118" s="565"/>
      <c r="G118" s="565"/>
      <c r="H118" s="592"/>
      <c r="I118" s="604" t="s">
        <v>86</v>
      </c>
      <c r="J118" s="605"/>
      <c r="K118" s="605"/>
      <c r="L118" s="605"/>
      <c r="M118" s="605"/>
      <c r="N118" s="605"/>
      <c r="O118" s="606"/>
      <c r="P118" s="22"/>
    </row>
    <row r="119" spans="1:16" ht="19.5" customHeight="1">
      <c r="A119" s="20"/>
      <c r="B119" s="588"/>
      <c r="C119" s="589"/>
      <c r="D119" s="593" t="str">
        <f>IF('Page de garde'!$D$4="","N-4",'Page de garde'!$D$4-4)</f>
        <v>N-4</v>
      </c>
      <c r="E119" s="580" t="str">
        <f>IF('Page de garde'!$D$4="","N-3",'Page de garde'!$D$4-3)</f>
        <v>N-3</v>
      </c>
      <c r="F119" s="580" t="str">
        <f>IF('Page de garde'!$D$4="","N-2",'Page de garde'!$D$4-2)</f>
        <v>N-2</v>
      </c>
      <c r="G119" s="580" t="str">
        <f>IF('Page de garde'!$D$4="","N-1
(prévisionnel actualisé)",'Page de garde'!$D$4-1&amp;" (prévisionnel actualisé)")</f>
        <v>N-1
(prévisionnel actualisé)</v>
      </c>
      <c r="H119" s="601" t="str">
        <f>IF('Page de garde'!$D$4="","N   (prévisionnel)",'Page de garde'!$D$4&amp;" (prévisionnel)")</f>
        <v>N   (prévisionnel)</v>
      </c>
      <c r="I119" s="593" t="str">
        <f>IF('Page de garde'!$D$4="","N-4",'Page de garde'!$D$4-4)</f>
        <v>N-4</v>
      </c>
      <c r="J119" s="580" t="str">
        <f>IF('Page de garde'!$D$4="","N-3",'Page de garde'!$D$4-3)</f>
        <v>N-3</v>
      </c>
      <c r="K119" s="580" t="str">
        <f>IF('Page de garde'!$D$4="","N-2",'Page de garde'!$D$4-2)</f>
        <v>N-2</v>
      </c>
      <c r="L119" s="580" t="s">
        <v>6</v>
      </c>
      <c r="M119" s="580" t="str">
        <f>IF('Page de garde'!$D$4="","N-1
(prévisionnel actualisé)",'Page de garde'!$D$4-1&amp;" (prévisionnel actualisé)")</f>
        <v>N-1
(prévisionnel actualisé)</v>
      </c>
      <c r="N119" s="580" t="str">
        <f>IF('Page de garde'!$D$4="","N   (prévisionnel)",'Page de garde'!$D$4&amp;" (prévisionnel)")</f>
        <v>N   (prévisionnel)</v>
      </c>
      <c r="O119" s="609" t="str">
        <f>IF('Page de garde'!$D$4="","Taux d'occupation N (8)","Taux d'occupation "&amp;'Page de garde'!$D$4&amp;" (8)")</f>
        <v>Taux d'occupation N (8)</v>
      </c>
      <c r="P119" s="22"/>
    </row>
    <row r="120" spans="1:16" ht="19.5" customHeight="1" thickBot="1">
      <c r="A120" s="20"/>
      <c r="B120" s="590"/>
      <c r="C120" s="591"/>
      <c r="D120" s="594" t="str">
        <f>IF('Page de garde'!$D$4="","N-4",'Page de garde'!$D$4-4)</f>
        <v>N-4</v>
      </c>
      <c r="E120" s="581" t="str">
        <f>IF('Page de garde'!$D$4="","N-3",'Page de garde'!$D$4-3)</f>
        <v>N-3</v>
      </c>
      <c r="F120" s="581" t="str">
        <f>IF('Page de garde'!$D$4="","N-2",'Page de garde'!$D$4-2)</f>
        <v>N-2</v>
      </c>
      <c r="G120" s="581" t="str">
        <f>IF('Page de garde'!$D$4="","N-1
(prévisionnel actualisé)",'Page de garde'!$D$4-1&amp;" (prévisionnel actualisé)")</f>
        <v>N-1
(prévisionnel actualisé)</v>
      </c>
      <c r="H120" s="602"/>
      <c r="I120" s="594" t="str">
        <f>IF('Page de garde'!$D$4="","N-4",'Page de garde'!$D$4-4)</f>
        <v>N-4</v>
      </c>
      <c r="J120" s="581" t="str">
        <f>IF('Page de garde'!$D$4="","N-3",'Page de garde'!$D$4-3)</f>
        <v>N-3</v>
      </c>
      <c r="K120" s="581" t="str">
        <f>IF('Page de garde'!$D$4="","N-2",'Page de garde'!$D$4-2)</f>
        <v>N-2</v>
      </c>
      <c r="L120" s="581"/>
      <c r="M120" s="581" t="str">
        <f>IF('Page de garde'!$D$4="","N-1
(prévisionnel actualisé)",'Page de garde'!$D$4-1&amp;" (prévisionnel actualisé)")</f>
        <v>N-1
(prévisionnel actualisé)</v>
      </c>
      <c r="N120" s="581"/>
      <c r="O120" s="610"/>
      <c r="P120" s="22"/>
    </row>
    <row r="121" spans="1:16" ht="12.75" customHeight="1">
      <c r="A121" s="20"/>
      <c r="B121" s="566" t="s">
        <v>92</v>
      </c>
      <c r="C121" s="567"/>
      <c r="D121" s="381"/>
      <c r="E121" s="384"/>
      <c r="F121" s="384"/>
      <c r="G121" s="384"/>
      <c r="H121" s="387"/>
      <c r="I121" s="390"/>
      <c r="J121" s="384"/>
      <c r="K121" s="384"/>
      <c r="L121" s="323">
        <f>IF(I121=0,0,AVERAGE(I121,J121,K121))</f>
        <v>0</v>
      </c>
      <c r="M121" s="384"/>
      <c r="N121" s="384"/>
      <c r="O121" s="209">
        <f aca="true" t="shared" si="14" ref="O121:O135">IF(M$139=0,0,N121/M$139)</f>
        <v>0</v>
      </c>
      <c r="P121" s="22"/>
    </row>
    <row r="122" spans="1:16" ht="13.5" customHeight="1" thickBot="1">
      <c r="A122" s="20"/>
      <c r="B122" s="582" t="s">
        <v>93</v>
      </c>
      <c r="C122" s="583"/>
      <c r="D122" s="382"/>
      <c r="E122" s="385"/>
      <c r="F122" s="385"/>
      <c r="G122" s="385"/>
      <c r="H122" s="388"/>
      <c r="I122" s="391"/>
      <c r="J122" s="385"/>
      <c r="K122" s="385"/>
      <c r="L122" s="324">
        <f>IF(I122=0,0,AVERAGE(I122,J122,K122))</f>
        <v>0</v>
      </c>
      <c r="M122" s="385"/>
      <c r="N122" s="385"/>
      <c r="O122" s="210">
        <f t="shared" si="14"/>
        <v>0</v>
      </c>
      <c r="P122" s="22"/>
    </row>
    <row r="123" spans="1:16" ht="12.75" customHeight="1">
      <c r="A123" s="20"/>
      <c r="B123" s="566" t="s">
        <v>94</v>
      </c>
      <c r="C123" s="567"/>
      <c r="D123" s="381"/>
      <c r="E123" s="384"/>
      <c r="F123" s="384"/>
      <c r="G123" s="384"/>
      <c r="H123" s="387"/>
      <c r="I123" s="390"/>
      <c r="J123" s="384"/>
      <c r="K123" s="384"/>
      <c r="L123" s="323">
        <f aca="true" t="shared" si="15" ref="L123:L135">IF(I123=0,0,AVERAGE(I123,J123,K123))</f>
        <v>0</v>
      </c>
      <c r="M123" s="384"/>
      <c r="N123" s="384"/>
      <c r="O123" s="209">
        <f t="shared" si="14"/>
        <v>0</v>
      </c>
      <c r="P123" s="22"/>
    </row>
    <row r="124" spans="1:16" ht="13.5" customHeight="1" thickBot="1">
      <c r="A124" s="20"/>
      <c r="B124" s="582" t="s">
        <v>93</v>
      </c>
      <c r="C124" s="583"/>
      <c r="D124" s="383"/>
      <c r="E124" s="386"/>
      <c r="F124" s="386"/>
      <c r="G124" s="386"/>
      <c r="H124" s="389"/>
      <c r="I124" s="392"/>
      <c r="J124" s="386"/>
      <c r="K124" s="386"/>
      <c r="L124" s="325">
        <f>IF(I124=0,0,AVERAGE(I124,J124,K124))</f>
        <v>0</v>
      </c>
      <c r="M124" s="386"/>
      <c r="N124" s="386"/>
      <c r="O124" s="211">
        <f t="shared" si="14"/>
        <v>0</v>
      </c>
      <c r="P124" s="22"/>
    </row>
    <row r="125" spans="1:16" ht="12.75" customHeight="1">
      <c r="A125" s="20"/>
      <c r="B125" s="566" t="s">
        <v>95</v>
      </c>
      <c r="C125" s="567"/>
      <c r="D125" s="381"/>
      <c r="E125" s="384"/>
      <c r="F125" s="384"/>
      <c r="G125" s="384"/>
      <c r="H125" s="387"/>
      <c r="I125" s="390"/>
      <c r="J125" s="384"/>
      <c r="K125" s="384"/>
      <c r="L125" s="323">
        <f t="shared" si="15"/>
        <v>0</v>
      </c>
      <c r="M125" s="384"/>
      <c r="N125" s="384"/>
      <c r="O125" s="209">
        <f t="shared" si="14"/>
        <v>0</v>
      </c>
      <c r="P125" s="22"/>
    </row>
    <row r="126" spans="1:16" ht="13.5" customHeight="1" thickBot="1">
      <c r="A126" s="20"/>
      <c r="B126" s="582" t="s">
        <v>93</v>
      </c>
      <c r="C126" s="583"/>
      <c r="D126" s="383"/>
      <c r="E126" s="386"/>
      <c r="F126" s="386"/>
      <c r="G126" s="386"/>
      <c r="H126" s="389"/>
      <c r="I126" s="392"/>
      <c r="J126" s="386"/>
      <c r="K126" s="386"/>
      <c r="L126" s="325">
        <f>IF(I126=0,0,AVERAGE(I126,J126,K126))</f>
        <v>0</v>
      </c>
      <c r="M126" s="386"/>
      <c r="N126" s="386"/>
      <c r="O126" s="212">
        <f t="shared" si="14"/>
        <v>0</v>
      </c>
      <c r="P126" s="22"/>
    </row>
    <row r="127" spans="1:16" ht="12.75" customHeight="1">
      <c r="A127" s="20"/>
      <c r="B127" s="566" t="s">
        <v>96</v>
      </c>
      <c r="C127" s="567"/>
      <c r="D127" s="381"/>
      <c r="E127" s="384"/>
      <c r="F127" s="384"/>
      <c r="G127" s="384"/>
      <c r="H127" s="387"/>
      <c r="I127" s="390"/>
      <c r="J127" s="384"/>
      <c r="K127" s="384"/>
      <c r="L127" s="323">
        <f t="shared" si="15"/>
        <v>0</v>
      </c>
      <c r="M127" s="384"/>
      <c r="N127" s="384"/>
      <c r="O127" s="209">
        <f t="shared" si="14"/>
        <v>0</v>
      </c>
      <c r="P127" s="22"/>
    </row>
    <row r="128" spans="1:16" ht="13.5" customHeight="1" thickBot="1">
      <c r="A128" s="20"/>
      <c r="B128" s="582" t="s">
        <v>93</v>
      </c>
      <c r="C128" s="583"/>
      <c r="D128" s="383"/>
      <c r="E128" s="386"/>
      <c r="F128" s="386"/>
      <c r="G128" s="386"/>
      <c r="H128" s="389"/>
      <c r="I128" s="392"/>
      <c r="J128" s="386"/>
      <c r="K128" s="386"/>
      <c r="L128" s="325">
        <f>IF(I128=0,0,AVERAGE(I128,J128,K128))</f>
        <v>0</v>
      </c>
      <c r="M128" s="386"/>
      <c r="N128" s="386"/>
      <c r="O128" s="212">
        <f t="shared" si="14"/>
        <v>0</v>
      </c>
      <c r="P128" s="22"/>
    </row>
    <row r="129" spans="1:16" ht="12.75" customHeight="1">
      <c r="A129" s="20"/>
      <c r="B129" s="566" t="s">
        <v>97</v>
      </c>
      <c r="C129" s="567"/>
      <c r="D129" s="381"/>
      <c r="E129" s="384"/>
      <c r="F129" s="384"/>
      <c r="G129" s="384"/>
      <c r="H129" s="387"/>
      <c r="I129" s="390"/>
      <c r="J129" s="384"/>
      <c r="K129" s="384"/>
      <c r="L129" s="323">
        <f t="shared" si="15"/>
        <v>0</v>
      </c>
      <c r="M129" s="384"/>
      <c r="N129" s="384"/>
      <c r="O129" s="209">
        <f t="shared" si="14"/>
        <v>0</v>
      </c>
      <c r="P129" s="22"/>
    </row>
    <row r="130" spans="1:16" ht="13.5" customHeight="1" thickBot="1">
      <c r="A130" s="20"/>
      <c r="B130" s="582" t="s">
        <v>93</v>
      </c>
      <c r="C130" s="583"/>
      <c r="D130" s="383"/>
      <c r="E130" s="386"/>
      <c r="F130" s="386"/>
      <c r="G130" s="386"/>
      <c r="H130" s="389"/>
      <c r="I130" s="392"/>
      <c r="J130" s="386"/>
      <c r="K130" s="386"/>
      <c r="L130" s="325">
        <f>IF(I130=0,0,AVERAGE(I130,J130,K130))</f>
        <v>0</v>
      </c>
      <c r="M130" s="386"/>
      <c r="N130" s="386"/>
      <c r="O130" s="211">
        <f t="shared" si="14"/>
        <v>0</v>
      </c>
      <c r="P130" s="22"/>
    </row>
    <row r="131" spans="1:16" ht="13.5" customHeight="1" thickBot="1">
      <c r="A131" s="20"/>
      <c r="B131" s="607" t="s">
        <v>100</v>
      </c>
      <c r="C131" s="608"/>
      <c r="D131" s="326">
        <f>D121+D123+D125+D127+D129</f>
        <v>0</v>
      </c>
      <c r="E131" s="326">
        <f aca="true" t="shared" si="16" ref="E131:K131">E121+E123+E125+E127+E129</f>
        <v>0</v>
      </c>
      <c r="F131" s="326">
        <f t="shared" si="16"/>
        <v>0</v>
      </c>
      <c r="G131" s="326">
        <f t="shared" si="16"/>
        <v>0</v>
      </c>
      <c r="H131" s="327">
        <f t="shared" si="16"/>
        <v>0</v>
      </c>
      <c r="I131" s="326">
        <f t="shared" si="16"/>
        <v>0</v>
      </c>
      <c r="J131" s="326">
        <f t="shared" si="16"/>
        <v>0</v>
      </c>
      <c r="K131" s="326">
        <f t="shared" si="16"/>
        <v>0</v>
      </c>
      <c r="L131" s="328">
        <f t="shared" si="15"/>
        <v>0</v>
      </c>
      <c r="M131" s="326">
        <f>M121+M123+M125+M127+M129</f>
        <v>0</v>
      </c>
      <c r="N131" s="326">
        <f>N121+N123+N125+N127+N129</f>
        <v>0</v>
      </c>
      <c r="O131" s="213">
        <f t="shared" si="14"/>
        <v>0</v>
      </c>
      <c r="P131" s="22"/>
    </row>
    <row r="132" spans="1:16" ht="13.5" customHeight="1">
      <c r="A132" s="20"/>
      <c r="B132" s="566" t="s">
        <v>238</v>
      </c>
      <c r="C132" s="567"/>
      <c r="D132" s="329"/>
      <c r="E132" s="330"/>
      <c r="F132" s="330"/>
      <c r="G132" s="330"/>
      <c r="H132" s="331"/>
      <c r="I132" s="390"/>
      <c r="J132" s="384"/>
      <c r="K132" s="384"/>
      <c r="L132" s="323">
        <f t="shared" si="15"/>
        <v>0</v>
      </c>
      <c r="M132" s="384"/>
      <c r="N132" s="384"/>
      <c r="O132" s="209">
        <f t="shared" si="14"/>
        <v>0</v>
      </c>
      <c r="P132" s="22"/>
    </row>
    <row r="133" spans="1:16" s="278" customFormat="1" ht="25.5" customHeight="1" thickBot="1">
      <c r="A133" s="232"/>
      <c r="B133" s="595" t="s">
        <v>98</v>
      </c>
      <c r="C133" s="596"/>
      <c r="D133" s="332"/>
      <c r="E133" s="333"/>
      <c r="F133" s="333"/>
      <c r="G133" s="333"/>
      <c r="H133" s="334"/>
      <c r="I133" s="335">
        <f>I131+I132</f>
        <v>0</v>
      </c>
      <c r="J133" s="336">
        <f>J131+J132</f>
        <v>0</v>
      </c>
      <c r="K133" s="336">
        <f>K131+K132</f>
        <v>0</v>
      </c>
      <c r="L133" s="336">
        <f t="shared" si="15"/>
        <v>0</v>
      </c>
      <c r="M133" s="336">
        <f>M131+M132</f>
        <v>0</v>
      </c>
      <c r="N133" s="336">
        <f>N131+N132</f>
        <v>0</v>
      </c>
      <c r="O133" s="214">
        <f t="shared" si="14"/>
        <v>0</v>
      </c>
      <c r="P133" s="9"/>
    </row>
    <row r="134" spans="1:16" s="278" customFormat="1" ht="13.5" customHeight="1">
      <c r="A134" s="232"/>
      <c r="B134" s="707" t="s">
        <v>239</v>
      </c>
      <c r="C134" s="708"/>
      <c r="D134" s="342"/>
      <c r="E134" s="343"/>
      <c r="F134" s="343"/>
      <c r="G134" s="343"/>
      <c r="H134" s="344"/>
      <c r="I134" s="393"/>
      <c r="J134" s="397"/>
      <c r="K134" s="397"/>
      <c r="L134" s="345">
        <f t="shared" si="15"/>
        <v>0</v>
      </c>
      <c r="M134" s="397"/>
      <c r="N134" s="397"/>
      <c r="O134" s="209">
        <f t="shared" si="14"/>
        <v>0</v>
      </c>
      <c r="P134" s="9"/>
    </row>
    <row r="135" spans="1:16" s="278" customFormat="1" ht="25.5" customHeight="1" thickBot="1">
      <c r="A135" s="232"/>
      <c r="B135" s="559" t="s">
        <v>99</v>
      </c>
      <c r="C135" s="560"/>
      <c r="D135" s="332"/>
      <c r="E135" s="333"/>
      <c r="F135" s="333"/>
      <c r="G135" s="333"/>
      <c r="H135" s="334"/>
      <c r="I135" s="346">
        <f>I133+I134</f>
        <v>0</v>
      </c>
      <c r="J135" s="347">
        <f>J133+J134</f>
        <v>0</v>
      </c>
      <c r="K135" s="347">
        <f>K133+K134</f>
        <v>0</v>
      </c>
      <c r="L135" s="347">
        <f t="shared" si="15"/>
        <v>0</v>
      </c>
      <c r="M135" s="347">
        <f>M133+M134</f>
        <v>0</v>
      </c>
      <c r="N135" s="347">
        <f>N133+N134</f>
        <v>0</v>
      </c>
      <c r="O135" s="215">
        <f t="shared" si="14"/>
        <v>0</v>
      </c>
      <c r="P135" s="9"/>
    </row>
    <row r="136" spans="1:16" ht="13.5" customHeight="1" thickBot="1">
      <c r="A136" s="20"/>
      <c r="B136" s="202"/>
      <c r="C136" s="203"/>
      <c r="D136" s="216"/>
      <c r="E136" s="216"/>
      <c r="F136" s="216"/>
      <c r="G136" s="216"/>
      <c r="H136" s="216"/>
      <c r="I136" s="216"/>
      <c r="J136" s="216"/>
      <c r="K136" s="216"/>
      <c r="L136" s="216"/>
      <c r="M136" s="216"/>
      <c r="N136" s="216"/>
      <c r="O136" s="217"/>
      <c r="P136" s="22"/>
    </row>
    <row r="137" spans="1:16" ht="13.5" customHeight="1">
      <c r="A137" s="20"/>
      <c r="B137" s="202"/>
      <c r="C137" s="203"/>
      <c r="D137" s="564" t="s">
        <v>65</v>
      </c>
      <c r="E137" s="565"/>
      <c r="F137" s="565"/>
      <c r="G137" s="565"/>
      <c r="H137" s="565"/>
      <c r="I137" s="597" t="s">
        <v>262</v>
      </c>
      <c r="J137" s="598"/>
      <c r="K137" s="598"/>
      <c r="L137" s="598"/>
      <c r="M137" s="599"/>
      <c r="N137" s="218"/>
      <c r="O137" s="219"/>
      <c r="P137" s="22"/>
    </row>
    <row r="138" spans="1:16" ht="13.5" customHeight="1" thickBot="1">
      <c r="A138" s="20"/>
      <c r="B138" s="204"/>
      <c r="C138" s="203"/>
      <c r="D138" s="502" t="str">
        <f>IF('Page de garde'!$D$4="","N-4",'Page de garde'!$D$4-4)</f>
        <v>N-4</v>
      </c>
      <c r="E138" s="511" t="str">
        <f>IF('Page de garde'!$D$4="","N-3",'Page de garde'!$D$4-3)</f>
        <v>N-3</v>
      </c>
      <c r="F138" s="511" t="str">
        <f>IF('Page de garde'!$D$4="","N-2",'Page de garde'!$D$4-2)</f>
        <v>N-2</v>
      </c>
      <c r="G138" s="511" t="str">
        <f>IF('Page de garde'!$D$4="","N-1",'Page de garde'!$D$4-1)</f>
        <v>N-1</v>
      </c>
      <c r="H138" s="504" t="str">
        <f>IF('Page de garde'!$D$4="","N",'Page de garde'!$D$4)</f>
        <v>N</v>
      </c>
      <c r="I138" s="508" t="str">
        <f>IF('Page de garde'!$D$4="","N-4",'Page de garde'!$D$4-4)</f>
        <v>N-4</v>
      </c>
      <c r="J138" s="509" t="str">
        <f>IF('Page de garde'!$D$4="","N-3",'Page de garde'!$D$4-3)</f>
        <v>N-3</v>
      </c>
      <c r="K138" s="509" t="str">
        <f>IF('Page de garde'!$D$4="","N-2",'Page de garde'!$D$4-2)</f>
        <v>N-2</v>
      </c>
      <c r="L138" s="509" t="str">
        <f>IF('Page de garde'!$D$4="","N-1",'Page de garde'!$D$4-1)</f>
        <v>N-1</v>
      </c>
      <c r="M138" s="510" t="str">
        <f>IF('Page de garde'!$D$4="","N",'Page de garde'!$D$4)</f>
        <v>N</v>
      </c>
      <c r="N138" s="204"/>
      <c r="O138" s="220"/>
      <c r="P138" s="22"/>
    </row>
    <row r="139" spans="1:16" s="245" customFormat="1" ht="13.5" thickBot="1">
      <c r="A139" s="20"/>
      <c r="B139" s="584" t="s">
        <v>263</v>
      </c>
      <c r="C139" s="585"/>
      <c r="D139" s="415"/>
      <c r="E139" s="416"/>
      <c r="F139" s="416"/>
      <c r="G139" s="416"/>
      <c r="H139" s="417"/>
      <c r="I139" s="413">
        <f>D139*D140</f>
        <v>0</v>
      </c>
      <c r="J139" s="317">
        <f>E139*E140</f>
        <v>0</v>
      </c>
      <c r="K139" s="317">
        <f>F139*F140</f>
        <v>0</v>
      </c>
      <c r="L139" s="317">
        <f>G139*G140</f>
        <v>0</v>
      </c>
      <c r="M139" s="318">
        <f>H139*H140</f>
        <v>0</v>
      </c>
      <c r="N139" s="194"/>
      <c r="O139" s="195"/>
      <c r="P139" s="22"/>
    </row>
    <row r="140" spans="1:16" s="245" customFormat="1" ht="13.5" thickBot="1">
      <c r="A140" s="20"/>
      <c r="B140" s="557" t="s">
        <v>188</v>
      </c>
      <c r="C140" s="558"/>
      <c r="D140" s="418"/>
      <c r="E140" s="419"/>
      <c r="F140" s="419"/>
      <c r="G140" s="419"/>
      <c r="H140" s="420"/>
      <c r="I140" s="414"/>
      <c r="J140" s="194"/>
      <c r="K140" s="194"/>
      <c r="L140" s="194"/>
      <c r="M140" s="194"/>
      <c r="N140" s="194"/>
      <c r="O140" s="195"/>
      <c r="P140" s="22"/>
    </row>
    <row r="141" spans="1:16" s="269" customFormat="1" ht="13.5" customHeight="1">
      <c r="A141" s="264"/>
      <c r="B141" s="205" t="s">
        <v>186</v>
      </c>
      <c r="C141" s="265"/>
      <c r="D141" s="266"/>
      <c r="E141" s="266"/>
      <c r="F141" s="266"/>
      <c r="G141" s="266"/>
      <c r="H141" s="266"/>
      <c r="I141" s="266"/>
      <c r="J141" s="266"/>
      <c r="K141" s="266"/>
      <c r="L141" s="266"/>
      <c r="M141" s="266"/>
      <c r="N141" s="266"/>
      <c r="O141" s="267"/>
      <c r="P141" s="268"/>
    </row>
    <row r="142" spans="1:16" s="269" customFormat="1" ht="13.5" customHeight="1">
      <c r="A142" s="264"/>
      <c r="B142" s="205" t="s">
        <v>187</v>
      </c>
      <c r="C142" s="265"/>
      <c r="D142" s="266"/>
      <c r="E142" s="266"/>
      <c r="F142" s="266"/>
      <c r="G142" s="266"/>
      <c r="H142" s="266"/>
      <c r="I142" s="266"/>
      <c r="J142" s="266"/>
      <c r="K142" s="266"/>
      <c r="L142" s="266"/>
      <c r="M142" s="266"/>
      <c r="N142" s="266"/>
      <c r="O142" s="267"/>
      <c r="P142" s="268"/>
    </row>
    <row r="143" spans="1:16" s="412" customFormat="1" ht="23.25" customHeight="1">
      <c r="A143" s="408"/>
      <c r="B143" s="409" t="s">
        <v>265</v>
      </c>
      <c r="C143" s="410"/>
      <c r="D143" s="246"/>
      <c r="E143" s="246"/>
      <c r="F143" s="246"/>
      <c r="G143" s="246"/>
      <c r="H143" s="246"/>
      <c r="I143" s="246"/>
      <c r="J143" s="246"/>
      <c r="K143" s="246"/>
      <c r="L143" s="246"/>
      <c r="M143" s="246"/>
      <c r="N143" s="246"/>
      <c r="O143" s="247"/>
      <c r="P143" s="411"/>
    </row>
    <row r="144" spans="1:16" ht="13.5" customHeight="1">
      <c r="A144" s="20"/>
      <c r="B144" s="171"/>
      <c r="C144" s="171"/>
      <c r="D144" s="172"/>
      <c r="E144" s="172"/>
      <c r="F144" s="17"/>
      <c r="G144" s="17"/>
      <c r="H144" s="17"/>
      <c r="I144" s="17"/>
      <c r="J144" s="17"/>
      <c r="K144" s="17"/>
      <c r="L144" s="17"/>
      <c r="M144" s="17"/>
      <c r="N144" s="17"/>
      <c r="O144" s="17"/>
      <c r="P144" s="22"/>
    </row>
    <row r="145" spans="1:16" ht="13.5" thickBot="1">
      <c r="A145" s="74"/>
      <c r="B145" s="75"/>
      <c r="C145" s="75"/>
      <c r="D145" s="75"/>
      <c r="E145" s="75"/>
      <c r="F145" s="75"/>
      <c r="G145" s="75"/>
      <c r="H145" s="75"/>
      <c r="I145" s="75"/>
      <c r="J145" s="75"/>
      <c r="K145" s="75"/>
      <c r="L145" s="75"/>
      <c r="M145" s="75"/>
      <c r="N145" s="75"/>
      <c r="O145" s="75"/>
      <c r="P145" s="76"/>
    </row>
  </sheetData>
  <sheetProtection password="EAD6" sheet="1"/>
  <mergeCells count="93">
    <mergeCell ref="I17:O17"/>
    <mergeCell ref="O42:O43"/>
    <mergeCell ref="G42:G43"/>
    <mergeCell ref="H42:H43"/>
    <mergeCell ref="B11:O11"/>
    <mergeCell ref="J42:J43"/>
    <mergeCell ref="K42:K43"/>
    <mergeCell ref="L42:L43"/>
    <mergeCell ref="M42:M43"/>
    <mergeCell ref="N42:N43"/>
    <mergeCell ref="B17:B18"/>
    <mergeCell ref="B19:B33"/>
    <mergeCell ref="C17:C18"/>
    <mergeCell ref="D17:H17"/>
    <mergeCell ref="B44:B49"/>
    <mergeCell ref="I42:I43"/>
    <mergeCell ref="D42:D43"/>
    <mergeCell ref="E42:E43"/>
    <mergeCell ref="F42:F43"/>
    <mergeCell ref="B34:B38"/>
    <mergeCell ref="N93:N94"/>
    <mergeCell ref="B70:B84"/>
    <mergeCell ref="B85:B89"/>
    <mergeCell ref="E93:E94"/>
    <mergeCell ref="B41:C43"/>
    <mergeCell ref="D41:H41"/>
    <mergeCell ref="I41:O41"/>
    <mergeCell ref="D51:H51"/>
    <mergeCell ref="I51:M51"/>
    <mergeCell ref="B53:C53"/>
    <mergeCell ref="O93:O94"/>
    <mergeCell ref="B95:B100"/>
    <mergeCell ref="F93:F94"/>
    <mergeCell ref="I93:I94"/>
    <mergeCell ref="J93:J94"/>
    <mergeCell ref="B68:B69"/>
    <mergeCell ref="C68:C69"/>
    <mergeCell ref="D68:H68"/>
    <mergeCell ref="I68:O68"/>
    <mergeCell ref="M93:M94"/>
    <mergeCell ref="D102:H102"/>
    <mergeCell ref="I102:M102"/>
    <mergeCell ref="B92:C94"/>
    <mergeCell ref="D92:H92"/>
    <mergeCell ref="I92:O92"/>
    <mergeCell ref="D93:D94"/>
    <mergeCell ref="K93:K94"/>
    <mergeCell ref="L93:L94"/>
    <mergeCell ref="G93:G94"/>
    <mergeCell ref="H93:H94"/>
    <mergeCell ref="B104:C104"/>
    <mergeCell ref="B118:C120"/>
    <mergeCell ref="D118:H118"/>
    <mergeCell ref="I118:O118"/>
    <mergeCell ref="L119:L120"/>
    <mergeCell ref="M119:M120"/>
    <mergeCell ref="N119:N120"/>
    <mergeCell ref="O119:O120"/>
    <mergeCell ref="J119:J120"/>
    <mergeCell ref="K119:K120"/>
    <mergeCell ref="B122:C122"/>
    <mergeCell ref="F119:F120"/>
    <mergeCell ref="G119:G120"/>
    <mergeCell ref="H119:H120"/>
    <mergeCell ref="I119:I120"/>
    <mergeCell ref="D119:D120"/>
    <mergeCell ref="E119:E120"/>
    <mergeCell ref="B121:C121"/>
    <mergeCell ref="B123:C123"/>
    <mergeCell ref="B124:C124"/>
    <mergeCell ref="B125:C125"/>
    <mergeCell ref="B126:C126"/>
    <mergeCell ref="B127:C127"/>
    <mergeCell ref="B128:C128"/>
    <mergeCell ref="D137:H137"/>
    <mergeCell ref="I137:M137"/>
    <mergeCell ref="B139:C139"/>
    <mergeCell ref="B129:C129"/>
    <mergeCell ref="B130:C130"/>
    <mergeCell ref="B131:C131"/>
    <mergeCell ref="B132:C132"/>
    <mergeCell ref="B133:C133"/>
    <mergeCell ref="B134:C134"/>
    <mergeCell ref="B54:C54"/>
    <mergeCell ref="B105:C105"/>
    <mergeCell ref="B140:C140"/>
    <mergeCell ref="D2:G2"/>
    <mergeCell ref="D3:G3"/>
    <mergeCell ref="D4:G4"/>
    <mergeCell ref="B2:C2"/>
    <mergeCell ref="B3:C3"/>
    <mergeCell ref="B4:C4"/>
    <mergeCell ref="B135:C135"/>
  </mergeCells>
  <dataValidations count="1">
    <dataValidation type="decimal" operator="greaterThanOrEqual" allowBlank="1" showInputMessage="1" showErrorMessage="1" error="Veuillez saisir un nombre." sqref="D19:K20 M19:N20 M22:N24 D22:K24 D26:K28 M26:N28 D32:K32 M32:N32 M81:N81 D30:K30 M30:N30 D81:K81 D70:K71 M70:N71 M73:N75 D73:K75 D77:K79 M77:N79 D83:K83 M83:N83 D8:H8 J8:K8">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 / &amp;A</oddFooter>
  </headerFooter>
  <drawing r:id="rId1"/>
</worksheet>
</file>

<file path=xl/worksheets/sheet12.xml><?xml version="1.0" encoding="utf-8"?>
<worksheet xmlns="http://schemas.openxmlformats.org/spreadsheetml/2006/main" xmlns:r="http://schemas.openxmlformats.org/officeDocument/2006/relationships">
  <sheetPr codeName="Feuil10"/>
  <dimension ref="A1:K58"/>
  <sheetViews>
    <sheetView showGridLines="0" zoomScalePageLayoutView="0" workbookViewId="0" topLeftCell="A1">
      <selection activeCell="A1" sqref="A1"/>
    </sheetView>
  </sheetViews>
  <sheetFormatPr defaultColWidth="20.7109375" defaultRowHeight="15"/>
  <cols>
    <col min="1" max="1" width="3.57421875" style="25" customWidth="1"/>
    <col min="2" max="2" width="28.7109375" style="25" customWidth="1"/>
    <col min="3" max="10" width="15.7109375" style="25" customWidth="1"/>
    <col min="11" max="11" width="2.7109375" style="25" customWidth="1"/>
    <col min="12" max="247" width="11.421875" style="25" customWidth="1"/>
    <col min="248" max="248" width="20.7109375" style="25" customWidth="1"/>
    <col min="249" max="249" width="14.28125" style="25" customWidth="1"/>
    <col min="250" max="250" width="14.421875" style="25" customWidth="1"/>
    <col min="251" max="251" width="15.28125" style="25" customWidth="1"/>
    <col min="252" max="252" width="14.7109375" style="25" customWidth="1"/>
    <col min="253" max="253" width="13.28125" style="25" customWidth="1"/>
    <col min="254" max="254" width="14.140625" style="25" customWidth="1"/>
    <col min="255" max="255" width="14.421875" style="25" customWidth="1"/>
    <col min="256" max="16384" width="20.7109375" style="25" customWidth="1"/>
  </cols>
  <sheetData>
    <row r="1" spans="1:11" s="23" customFormat="1" ht="12.75">
      <c r="A1" s="92"/>
      <c r="B1" s="93"/>
      <c r="C1" s="93"/>
      <c r="D1" s="93"/>
      <c r="E1" s="93"/>
      <c r="F1" s="93"/>
      <c r="G1" s="93"/>
      <c r="H1" s="72"/>
      <c r="I1" s="72"/>
      <c r="J1" s="72"/>
      <c r="K1" s="73"/>
    </row>
    <row r="2" spans="1:11" s="97" customFormat="1" ht="25.5" customHeight="1">
      <c r="A2" s="94"/>
      <c r="B2" s="626" t="s">
        <v>120</v>
      </c>
      <c r="C2" s="626"/>
      <c r="D2" s="627"/>
      <c r="E2" s="627"/>
      <c r="F2" s="627"/>
      <c r="G2" s="95"/>
      <c r="H2" s="95"/>
      <c r="I2" s="95"/>
      <c r="J2" s="95"/>
      <c r="K2" s="96"/>
    </row>
    <row r="3" spans="1:11" s="97" customFormat="1" ht="25.5" customHeight="1">
      <c r="A3" s="94"/>
      <c r="B3" s="626" t="s">
        <v>121</v>
      </c>
      <c r="C3" s="626"/>
      <c r="D3" s="628"/>
      <c r="E3" s="628"/>
      <c r="F3" s="628"/>
      <c r="G3" s="95"/>
      <c r="H3" s="95"/>
      <c r="I3" s="95"/>
      <c r="J3" s="95"/>
      <c r="K3" s="96"/>
    </row>
    <row r="4" spans="1:11" s="97" customFormat="1" ht="25.5" customHeight="1">
      <c r="A4" s="94"/>
      <c r="B4" s="626" t="s">
        <v>122</v>
      </c>
      <c r="C4" s="626"/>
      <c r="D4" s="628"/>
      <c r="E4" s="628"/>
      <c r="F4" s="628"/>
      <c r="G4" s="95"/>
      <c r="H4" s="95"/>
      <c r="I4" s="95"/>
      <c r="J4" s="95"/>
      <c r="K4" s="96"/>
    </row>
    <row r="5" spans="1:11" s="97" customFormat="1" ht="12.75">
      <c r="A5" s="94"/>
      <c r="B5" s="95"/>
      <c r="C5" s="95"/>
      <c r="D5" s="95"/>
      <c r="E5" s="95"/>
      <c r="F5" s="95"/>
      <c r="G5" s="95"/>
      <c r="H5" s="95"/>
      <c r="I5" s="95"/>
      <c r="J5" s="95"/>
      <c r="K5" s="96"/>
    </row>
    <row r="6" spans="1:11" s="97" customFormat="1" ht="12.75">
      <c r="A6" s="94"/>
      <c r="B6" s="95"/>
      <c r="C6" s="99" t="s">
        <v>42</v>
      </c>
      <c r="D6" s="95"/>
      <c r="E6" s="95"/>
      <c r="F6" s="95"/>
      <c r="G6" s="95"/>
      <c r="H6" s="95"/>
      <c r="I6" s="95"/>
      <c r="J6" s="95"/>
      <c r="K6" s="96"/>
    </row>
    <row r="7" spans="1:11" s="97" customFormat="1" ht="26.25">
      <c r="A7" s="94"/>
      <c r="B7" s="95"/>
      <c r="C7" s="100" t="s">
        <v>19</v>
      </c>
      <c r="D7" s="100" t="s">
        <v>48</v>
      </c>
      <c r="E7" s="100" t="s">
        <v>21</v>
      </c>
      <c r="F7" s="358" t="s">
        <v>139</v>
      </c>
      <c r="G7" s="358" t="s">
        <v>223</v>
      </c>
      <c r="H7" s="358" t="s">
        <v>224</v>
      </c>
      <c r="I7" s="95"/>
      <c r="J7" s="95"/>
      <c r="K7" s="96"/>
    </row>
    <row r="8" spans="1:11" s="97" customFormat="1" ht="12.75">
      <c r="A8" s="94"/>
      <c r="B8" s="95"/>
      <c r="C8" s="106"/>
      <c r="D8" s="106"/>
      <c r="E8" s="106"/>
      <c r="F8" s="106"/>
      <c r="G8" s="106"/>
      <c r="H8" s="106"/>
      <c r="I8" s="95"/>
      <c r="J8" s="95"/>
      <c r="K8" s="96"/>
    </row>
    <row r="9" spans="1:11" s="97" customFormat="1" ht="12.75">
      <c r="A9" s="94"/>
      <c r="B9" s="95"/>
      <c r="C9" s="95"/>
      <c r="D9" s="95"/>
      <c r="E9" s="95"/>
      <c r="F9" s="95"/>
      <c r="G9" s="95"/>
      <c r="H9" s="95"/>
      <c r="I9" s="95"/>
      <c r="J9" s="95"/>
      <c r="K9" s="96"/>
    </row>
    <row r="10" spans="1:11" s="28" customFormat="1" ht="38.25" customHeight="1">
      <c r="A10" s="26"/>
      <c r="B10" s="631" t="s">
        <v>40</v>
      </c>
      <c r="C10" s="631"/>
      <c r="D10" s="631"/>
      <c r="E10" s="631"/>
      <c r="F10" s="631"/>
      <c r="G10" s="631"/>
      <c r="H10" s="631"/>
      <c r="I10" s="631"/>
      <c r="J10" s="631"/>
      <c r="K10" s="27"/>
    </row>
    <row r="11" spans="1:11" ht="13.5" thickBot="1">
      <c r="A11" s="29"/>
      <c r="B11" s="30"/>
      <c r="C11" s="30"/>
      <c r="D11" s="30"/>
      <c r="E11" s="30"/>
      <c r="F11" s="30"/>
      <c r="G11" s="30"/>
      <c r="H11" s="30"/>
      <c r="I11" s="646"/>
      <c r="J11" s="646"/>
      <c r="K11" s="31"/>
    </row>
    <row r="12" spans="1:11" ht="25.5" customHeight="1" thickTop="1">
      <c r="A12" s="29"/>
      <c r="B12" s="30"/>
      <c r="C12" s="629" t="str">
        <f>IF('Page de garde'!$D$4="","Lits ou places réels N-2","Lits ou places réels "&amp;'Page de garde'!$D$4-2)</f>
        <v>Lits ou places réels N-2</v>
      </c>
      <c r="D12" s="632" t="str">
        <f>IF('Page de garde'!$D$4="","Lits ou places financés 
(année N)","Lits ou places financés"&amp;CHAR(10)&amp;"(année "&amp;'Page de garde'!$D$4&amp;")")</f>
        <v>Lits ou places financés 
(année N)</v>
      </c>
      <c r="E12" s="632" t="s">
        <v>5</v>
      </c>
      <c r="F12" s="632" t="s">
        <v>31</v>
      </c>
      <c r="G12" s="650" t="s">
        <v>7</v>
      </c>
      <c r="H12" s="30"/>
      <c r="I12" s="658" t="s">
        <v>8</v>
      </c>
      <c r="J12" s="659"/>
      <c r="K12" s="31"/>
    </row>
    <row r="13" spans="1:11" ht="39.75" thickBot="1">
      <c r="A13" s="29"/>
      <c r="B13" s="30"/>
      <c r="C13" s="630"/>
      <c r="D13" s="633"/>
      <c r="E13" s="633"/>
      <c r="F13" s="633"/>
      <c r="G13" s="651"/>
      <c r="H13" s="30"/>
      <c r="I13" s="256" t="s">
        <v>9</v>
      </c>
      <c r="J13" s="255" t="s">
        <v>36</v>
      </c>
      <c r="K13" s="31"/>
    </row>
    <row r="14" spans="1:11" s="36" customFormat="1" ht="27" thickBot="1" thickTop="1">
      <c r="A14" s="26"/>
      <c r="B14" s="32" t="s">
        <v>10</v>
      </c>
      <c r="C14" s="33" t="s">
        <v>11</v>
      </c>
      <c r="D14" s="33" t="s">
        <v>12</v>
      </c>
      <c r="E14" s="33" t="s">
        <v>13</v>
      </c>
      <c r="F14" s="33" t="s">
        <v>14</v>
      </c>
      <c r="G14" s="34" t="s">
        <v>37</v>
      </c>
      <c r="H14" s="35"/>
      <c r="I14" s="33"/>
      <c r="J14" s="33"/>
      <c r="K14" s="27"/>
    </row>
    <row r="15" spans="1:11" s="28" customFormat="1" ht="14.25" thickBot="1" thickTop="1">
      <c r="A15" s="26"/>
      <c r="B15" s="37" t="s">
        <v>18</v>
      </c>
      <c r="C15" s="38">
        <f>SUM(C17:C22)</f>
        <v>0</v>
      </c>
      <c r="D15" s="38">
        <f>SUM(D17:D22)</f>
        <v>0</v>
      </c>
      <c r="E15" s="39"/>
      <c r="F15" s="39"/>
      <c r="G15" s="40">
        <f>SUM(G17:G22)</f>
        <v>0</v>
      </c>
      <c r="H15" s="41"/>
      <c r="I15" s="42">
        <f>SUM(I17:I22)</f>
        <v>0</v>
      </c>
      <c r="J15" s="40">
        <f>SUM(J17:J22)</f>
        <v>0</v>
      </c>
      <c r="K15" s="27"/>
    </row>
    <row r="16" spans="1:11" s="28" customFormat="1" ht="14.25" thickBot="1" thickTop="1">
      <c r="A16" s="26"/>
      <c r="B16" s="43"/>
      <c r="C16" s="41"/>
      <c r="D16" s="41"/>
      <c r="E16" s="41"/>
      <c r="F16" s="41"/>
      <c r="G16" s="41"/>
      <c r="H16" s="41"/>
      <c r="I16" s="41"/>
      <c r="J16" s="41"/>
      <c r="K16" s="27"/>
    </row>
    <row r="17" spans="1:11" s="28" customFormat="1" ht="13.5" thickTop="1">
      <c r="A17" s="26"/>
      <c r="B17" s="44" t="s">
        <v>19</v>
      </c>
      <c r="C17" s="135"/>
      <c r="D17" s="135"/>
      <c r="E17" s="135"/>
      <c r="F17" s="135"/>
      <c r="G17" s="45">
        <f aca="true" t="shared" si="0" ref="G17:G22">IF(F17="",E17*D17,F17*D17)</f>
        <v>0</v>
      </c>
      <c r="H17" s="41"/>
      <c r="I17" s="138"/>
      <c r="J17" s="136"/>
      <c r="K17" s="27"/>
    </row>
    <row r="18" spans="1:11" s="28" customFormat="1" ht="12.75">
      <c r="A18" s="26"/>
      <c r="B18" s="46" t="s">
        <v>20</v>
      </c>
      <c r="C18" s="127"/>
      <c r="D18" s="127"/>
      <c r="E18" s="127"/>
      <c r="F18" s="127"/>
      <c r="G18" s="47">
        <f t="shared" si="0"/>
        <v>0</v>
      </c>
      <c r="H18" s="41"/>
      <c r="I18" s="130"/>
      <c r="J18" s="128"/>
      <c r="K18" s="27"/>
    </row>
    <row r="19" spans="1:11" s="28" customFormat="1" ht="12.75">
      <c r="A19" s="26"/>
      <c r="B19" s="46" t="s">
        <v>21</v>
      </c>
      <c r="C19" s="127"/>
      <c r="D19" s="127"/>
      <c r="E19" s="127"/>
      <c r="F19" s="127"/>
      <c r="G19" s="47">
        <f t="shared" si="0"/>
        <v>0</v>
      </c>
      <c r="H19" s="41"/>
      <c r="I19" s="130"/>
      <c r="J19" s="128"/>
      <c r="K19" s="27"/>
    </row>
    <row r="20" spans="1:11" s="28" customFormat="1" ht="12.75">
      <c r="A20" s="26"/>
      <c r="B20" s="423" t="str">
        <f>F7</f>
        <v>Autre 1 
(à préciser)</v>
      </c>
      <c r="C20" s="127"/>
      <c r="D20" s="127"/>
      <c r="E20" s="127"/>
      <c r="F20" s="127"/>
      <c r="G20" s="47">
        <f t="shared" si="0"/>
        <v>0</v>
      </c>
      <c r="H20" s="41"/>
      <c r="I20" s="130"/>
      <c r="J20" s="128"/>
      <c r="K20" s="27"/>
    </row>
    <row r="21" spans="1:11" s="28" customFormat="1" ht="12.75">
      <c r="A21" s="26"/>
      <c r="B21" s="423" t="str">
        <f>G7</f>
        <v>Autre 2  (à préciser)</v>
      </c>
      <c r="C21" s="127"/>
      <c r="D21" s="127"/>
      <c r="E21" s="127"/>
      <c r="F21" s="127"/>
      <c r="G21" s="47">
        <f t="shared" si="0"/>
        <v>0</v>
      </c>
      <c r="H21" s="41"/>
      <c r="I21" s="130"/>
      <c r="J21" s="128"/>
      <c r="K21" s="27"/>
    </row>
    <row r="22" spans="1:11" s="28" customFormat="1" ht="13.5" thickBot="1">
      <c r="A22" s="26"/>
      <c r="B22" s="424" t="str">
        <f>H7</f>
        <v>Autre 3  (à préciser)</v>
      </c>
      <c r="C22" s="131"/>
      <c r="D22" s="131"/>
      <c r="E22" s="131"/>
      <c r="F22" s="131"/>
      <c r="G22" s="48">
        <f t="shared" si="0"/>
        <v>0</v>
      </c>
      <c r="H22" s="41"/>
      <c r="I22" s="134"/>
      <c r="J22" s="132"/>
      <c r="K22" s="27"/>
    </row>
    <row r="23" spans="1:11" s="28" customFormat="1" ht="14.25" thickBot="1" thickTop="1">
      <c r="A23" s="26"/>
      <c r="B23" s="43"/>
      <c r="C23" s="43"/>
      <c r="D23" s="43"/>
      <c r="E23" s="43"/>
      <c r="F23" s="43"/>
      <c r="G23" s="43"/>
      <c r="H23" s="43"/>
      <c r="I23" s="43"/>
      <c r="J23" s="43"/>
      <c r="K23" s="27"/>
    </row>
    <row r="24" spans="1:11" s="51" customFormat="1" ht="13.5" thickTop="1">
      <c r="A24" s="49"/>
      <c r="B24" s="652" t="s">
        <v>23</v>
      </c>
      <c r="C24" s="653"/>
      <c r="D24" s="636" t="str">
        <f>IF('Page de garde'!$D$4="","CA N-4","Exercice "&amp;'Page de garde'!$D$4-4)</f>
        <v>CA N-4</v>
      </c>
      <c r="E24" s="639" t="str">
        <f>IF('Page de garde'!$D$4="","CA N-3","Exercice "&amp;'Page de garde'!$D$4-3)</f>
        <v>CA N-3</v>
      </c>
      <c r="F24" s="639" t="str">
        <f>IF('Page de garde'!$D$4="","CA N-2","Exercice "&amp;'Page de garde'!$D$4-2)</f>
        <v>CA N-2</v>
      </c>
      <c r="G24" s="639" t="s">
        <v>24</v>
      </c>
      <c r="H24" s="647" t="str">
        <f>IF('Page de garde'!$D$4="","Activité N-1 (prévision actualisée)","Activité "&amp;'Page de garde'!$D$4-1&amp;" (prévision actualisée)")</f>
        <v>Activité N-1 (prévision actualisée)</v>
      </c>
      <c r="I24" s="642" t="str">
        <f>IF('Page de garde'!$D$4="","Activité prévisionnelle N","Activité prévisionnelle "&amp;'Page de garde'!$D$4)</f>
        <v>Activité prévisionnelle N</v>
      </c>
      <c r="J24" s="643"/>
      <c r="K24" s="50"/>
    </row>
    <row r="25" spans="1:11" s="51" customFormat="1" ht="12.75">
      <c r="A25" s="49"/>
      <c r="B25" s="654"/>
      <c r="C25" s="655"/>
      <c r="D25" s="637"/>
      <c r="E25" s="640"/>
      <c r="F25" s="640"/>
      <c r="G25" s="640"/>
      <c r="H25" s="648"/>
      <c r="I25" s="644"/>
      <c r="J25" s="645"/>
      <c r="K25" s="50"/>
    </row>
    <row r="26" spans="1:11" s="51" customFormat="1" ht="27" thickBot="1">
      <c r="A26" s="49"/>
      <c r="B26" s="656"/>
      <c r="C26" s="657"/>
      <c r="D26" s="638"/>
      <c r="E26" s="641"/>
      <c r="F26" s="641"/>
      <c r="G26" s="641"/>
      <c r="H26" s="649"/>
      <c r="I26" s="52" t="s">
        <v>25</v>
      </c>
      <c r="J26" s="255" t="s">
        <v>26</v>
      </c>
      <c r="K26" s="50"/>
    </row>
    <row r="27" spans="1:11" s="36" customFormat="1" ht="14.25" thickBot="1" thickTop="1">
      <c r="A27" s="26"/>
      <c r="B27" s="32" t="s">
        <v>27</v>
      </c>
      <c r="C27" s="53"/>
      <c r="D27" s="33" t="s">
        <v>15</v>
      </c>
      <c r="E27" s="33" t="s">
        <v>16</v>
      </c>
      <c r="F27" s="33" t="s">
        <v>17</v>
      </c>
      <c r="G27" s="33" t="s">
        <v>218</v>
      </c>
      <c r="H27" s="33"/>
      <c r="I27" s="33" t="s">
        <v>28</v>
      </c>
      <c r="J27" s="33" t="s">
        <v>219</v>
      </c>
      <c r="K27" s="27"/>
    </row>
    <row r="28" spans="1:11" s="59" customFormat="1" ht="14.25" thickBot="1" thickTop="1">
      <c r="A28" s="49"/>
      <c r="B28" s="54" t="s">
        <v>30</v>
      </c>
      <c r="C28" s="55"/>
      <c r="D28" s="56">
        <f>SUM(D30:D35)</f>
        <v>0</v>
      </c>
      <c r="E28" s="57">
        <f>SUM(E30:E35)</f>
        <v>0</v>
      </c>
      <c r="F28" s="57">
        <f>SUM(F30:F35)</f>
        <v>0</v>
      </c>
      <c r="G28" s="57">
        <f>IF(D28=0,0,AVERAGE(D28,E28,F28))</f>
        <v>0</v>
      </c>
      <c r="H28" s="57">
        <f>SUM(H30:H35)</f>
        <v>0</v>
      </c>
      <c r="I28" s="57">
        <f>SUM(I30:I35)</f>
        <v>0</v>
      </c>
      <c r="J28" s="58">
        <f>IF(G15=0,0,I28/G15)</f>
        <v>0</v>
      </c>
      <c r="K28" s="50"/>
    </row>
    <row r="29" spans="1:11" s="36" customFormat="1" ht="14.25" thickBot="1" thickTop="1">
      <c r="A29" s="26"/>
      <c r="B29" s="43"/>
      <c r="C29" s="43"/>
      <c r="D29" s="514"/>
      <c r="E29" s="514"/>
      <c r="F29" s="514"/>
      <c r="G29" s="514"/>
      <c r="H29" s="514"/>
      <c r="I29" s="514"/>
      <c r="J29" s="43"/>
      <c r="K29" s="27"/>
    </row>
    <row r="30" spans="1:11" s="36" customFormat="1" ht="13.5" thickTop="1">
      <c r="A30" s="26"/>
      <c r="B30" s="60" t="s">
        <v>19</v>
      </c>
      <c r="C30" s="61"/>
      <c r="D30" s="137"/>
      <c r="E30" s="135"/>
      <c r="F30" s="135"/>
      <c r="G30" s="62">
        <f aca="true" t="shared" si="1" ref="G30:G35">IF(D30=0,0,AVERAGE(D30,E30,F30))</f>
        <v>0</v>
      </c>
      <c r="H30" s="135"/>
      <c r="I30" s="135"/>
      <c r="J30" s="63">
        <f aca="true" t="shared" si="2" ref="J30:J35">IF(G17=0,0,I30/G17)</f>
        <v>0</v>
      </c>
      <c r="K30" s="27"/>
    </row>
    <row r="31" spans="1:11" s="36" customFormat="1" ht="12.75">
      <c r="A31" s="26"/>
      <c r="B31" s="64" t="s">
        <v>20</v>
      </c>
      <c r="C31" s="65"/>
      <c r="D31" s="129"/>
      <c r="E31" s="127"/>
      <c r="F31" s="127"/>
      <c r="G31" s="66">
        <f t="shared" si="1"/>
        <v>0</v>
      </c>
      <c r="H31" s="127"/>
      <c r="I31" s="127"/>
      <c r="J31" s="67">
        <f t="shared" si="2"/>
        <v>0</v>
      </c>
      <c r="K31" s="27"/>
    </row>
    <row r="32" spans="1:11" s="36" customFormat="1" ht="12.75">
      <c r="A32" s="26"/>
      <c r="B32" s="427" t="s">
        <v>21</v>
      </c>
      <c r="C32" s="428"/>
      <c r="D32" s="129"/>
      <c r="E32" s="127"/>
      <c r="F32" s="127"/>
      <c r="G32" s="66">
        <f t="shared" si="1"/>
        <v>0</v>
      </c>
      <c r="H32" s="127"/>
      <c r="I32" s="127"/>
      <c r="J32" s="67">
        <f t="shared" si="2"/>
        <v>0</v>
      </c>
      <c r="K32" s="27"/>
    </row>
    <row r="33" spans="1:11" s="36" customFormat="1" ht="12.75">
      <c r="A33" s="26"/>
      <c r="B33" s="634" t="str">
        <f>F7</f>
        <v>Autre 1 
(à préciser)</v>
      </c>
      <c r="C33" s="635"/>
      <c r="D33" s="129"/>
      <c r="E33" s="127"/>
      <c r="F33" s="127"/>
      <c r="G33" s="66">
        <f t="shared" si="1"/>
        <v>0</v>
      </c>
      <c r="H33" s="127"/>
      <c r="I33" s="127"/>
      <c r="J33" s="67">
        <f t="shared" si="2"/>
        <v>0</v>
      </c>
      <c r="K33" s="27"/>
    </row>
    <row r="34" spans="1:11" s="36" customFormat="1" ht="12.75">
      <c r="A34" s="26"/>
      <c r="B34" s="634" t="str">
        <f>G7</f>
        <v>Autre 2  (à préciser)</v>
      </c>
      <c r="C34" s="635"/>
      <c r="D34" s="129"/>
      <c r="E34" s="127"/>
      <c r="F34" s="127"/>
      <c r="G34" s="66">
        <f t="shared" si="1"/>
        <v>0</v>
      </c>
      <c r="H34" s="127"/>
      <c r="I34" s="127"/>
      <c r="J34" s="67">
        <f t="shared" si="2"/>
        <v>0</v>
      </c>
      <c r="K34" s="27"/>
    </row>
    <row r="35" spans="1:11" s="36" customFormat="1" ht="13.5" thickBot="1">
      <c r="A35" s="26"/>
      <c r="B35" s="425" t="str">
        <f>H7</f>
        <v>Autre 3  (à préciser)</v>
      </c>
      <c r="C35" s="426"/>
      <c r="D35" s="133"/>
      <c r="E35" s="131"/>
      <c r="F35" s="131"/>
      <c r="G35" s="68">
        <f t="shared" si="1"/>
        <v>0</v>
      </c>
      <c r="H35" s="131"/>
      <c r="I35" s="131"/>
      <c r="J35" s="69">
        <f t="shared" si="2"/>
        <v>0</v>
      </c>
      <c r="K35" s="27"/>
    </row>
    <row r="36" spans="1:11" s="59" customFormat="1" ht="14.25" thickBot="1" thickTop="1">
      <c r="A36" s="248"/>
      <c r="B36" s="249"/>
      <c r="C36" s="249"/>
      <c r="D36" s="250"/>
      <c r="E36" s="250"/>
      <c r="F36" s="250"/>
      <c r="G36" s="250"/>
      <c r="H36" s="251"/>
      <c r="I36" s="251"/>
      <c r="J36" s="251"/>
      <c r="K36" s="252"/>
    </row>
    <row r="37" spans="2:7" s="59" customFormat="1" ht="12.75">
      <c r="B37" s="23"/>
      <c r="C37" s="36"/>
      <c r="D37" s="36"/>
      <c r="E37" s="36"/>
      <c r="F37" s="36"/>
      <c r="G37" s="36"/>
    </row>
    <row r="38" spans="2:7" s="59" customFormat="1" ht="12.75">
      <c r="B38" s="36"/>
      <c r="C38" s="36"/>
      <c r="D38" s="36"/>
      <c r="E38" s="36"/>
      <c r="F38" s="36"/>
      <c r="G38" s="36"/>
    </row>
    <row r="39" spans="2:7" s="59" customFormat="1" ht="12.75">
      <c r="B39" s="36"/>
      <c r="C39" s="36"/>
      <c r="D39" s="36"/>
      <c r="E39" s="36"/>
      <c r="F39" s="36"/>
      <c r="G39" s="36"/>
    </row>
    <row r="40" spans="2:7" s="59" customFormat="1" ht="12.75">
      <c r="B40" s="36"/>
      <c r="C40" s="36"/>
      <c r="D40" s="36"/>
      <c r="E40" s="36"/>
      <c r="F40" s="36"/>
      <c r="G40" s="36"/>
    </row>
    <row r="41" spans="2:10" s="59" customFormat="1" ht="12.75">
      <c r="B41" s="25"/>
      <c r="C41" s="25"/>
      <c r="D41" s="25"/>
      <c r="E41" s="25"/>
      <c r="F41" s="25"/>
      <c r="G41" s="25"/>
      <c r="H41" s="25"/>
      <c r="I41" s="36"/>
      <c r="J41" s="28"/>
    </row>
    <row r="42" spans="2:8" s="36" customFormat="1" ht="12.75">
      <c r="B42" s="25"/>
      <c r="C42" s="25"/>
      <c r="D42" s="25"/>
      <c r="E42" s="25"/>
      <c r="F42" s="25"/>
      <c r="G42" s="25"/>
      <c r="H42" s="25"/>
    </row>
    <row r="43" spans="2:10" s="28" customFormat="1" ht="12.75">
      <c r="B43" s="25"/>
      <c r="C43" s="25"/>
      <c r="D43" s="25"/>
      <c r="E43" s="25"/>
      <c r="F43" s="25"/>
      <c r="G43" s="25"/>
      <c r="H43" s="25"/>
      <c r="I43" s="36"/>
      <c r="J43" s="36"/>
    </row>
    <row r="44" spans="2:10" s="28" customFormat="1" ht="12.75">
      <c r="B44" s="25"/>
      <c r="C44" s="25"/>
      <c r="D44" s="25"/>
      <c r="E44" s="25"/>
      <c r="F44" s="25"/>
      <c r="G44" s="25"/>
      <c r="H44" s="25"/>
      <c r="I44" s="36"/>
      <c r="J44" s="36"/>
    </row>
    <row r="45" spans="2:10" s="28" customFormat="1" ht="12.75">
      <c r="B45" s="25"/>
      <c r="C45" s="25"/>
      <c r="D45" s="25"/>
      <c r="E45" s="25"/>
      <c r="F45" s="25"/>
      <c r="G45" s="25"/>
      <c r="H45" s="25"/>
      <c r="I45" s="36"/>
      <c r="J45" s="36"/>
    </row>
    <row r="46" spans="2:10" s="28" customFormat="1" ht="12.75">
      <c r="B46" s="25"/>
      <c r="C46" s="25"/>
      <c r="D46" s="25"/>
      <c r="E46" s="25"/>
      <c r="F46" s="25"/>
      <c r="G46" s="25"/>
      <c r="H46" s="25"/>
      <c r="I46" s="59"/>
      <c r="J46" s="59"/>
    </row>
    <row r="47" spans="9:10" ht="12.75">
      <c r="I47" s="59"/>
      <c r="J47" s="59"/>
    </row>
    <row r="48" spans="9:10" ht="12.75">
      <c r="I48" s="59"/>
      <c r="J48" s="59"/>
    </row>
    <row r="49" spans="9:10" ht="12.75">
      <c r="I49" s="36"/>
      <c r="J49" s="36"/>
    </row>
    <row r="50" spans="9:10" ht="12.75">
      <c r="I50" s="36"/>
      <c r="J50" s="36"/>
    </row>
    <row r="51" spans="9:10" ht="12.75">
      <c r="I51" s="36"/>
      <c r="J51" s="36"/>
    </row>
    <row r="52" spans="9:10" ht="12.75">
      <c r="I52" s="36"/>
      <c r="J52" s="36"/>
    </row>
    <row r="53" spans="9:10" ht="12.75">
      <c r="I53" s="36"/>
      <c r="J53" s="36"/>
    </row>
    <row r="54" spans="9:10" ht="12.75">
      <c r="I54" s="36"/>
      <c r="J54" s="36"/>
    </row>
    <row r="55" ht="12.75">
      <c r="B55" s="28"/>
    </row>
    <row r="56" ht="12.75">
      <c r="B56" s="28"/>
    </row>
    <row r="57" ht="12.75">
      <c r="B57" s="28"/>
    </row>
    <row r="58" spans="2:10" ht="12.75">
      <c r="B58" s="28"/>
      <c r="C58" s="28"/>
      <c r="D58" s="28"/>
      <c r="E58" s="28"/>
      <c r="F58" s="28"/>
      <c r="G58" s="28"/>
      <c r="H58" s="28"/>
      <c r="I58" s="28"/>
      <c r="J58" s="28"/>
    </row>
  </sheetData>
  <sheetProtection password="EAD6" sheet="1" objects="1" scenarios="1"/>
  <mergeCells count="23">
    <mergeCell ref="I11:J11"/>
    <mergeCell ref="I12:J12"/>
    <mergeCell ref="B4:C4"/>
    <mergeCell ref="D24:D26"/>
    <mergeCell ref="C12:C13"/>
    <mergeCell ref="F12:F13"/>
    <mergeCell ref="B2:C2"/>
    <mergeCell ref="D2:F2"/>
    <mergeCell ref="B3:C3"/>
    <mergeCell ref="D3:F3"/>
    <mergeCell ref="B10:J10"/>
    <mergeCell ref="H24:H26"/>
    <mergeCell ref="I24:J25"/>
    <mergeCell ref="D4:F4"/>
    <mergeCell ref="G12:G13"/>
    <mergeCell ref="G24:G26"/>
    <mergeCell ref="B34:C34"/>
    <mergeCell ref="D12:D13"/>
    <mergeCell ref="E12:E13"/>
    <mergeCell ref="E24:E26"/>
    <mergeCell ref="F24:F26"/>
    <mergeCell ref="B24:C26"/>
    <mergeCell ref="B33:C33"/>
  </mergeCells>
  <dataValidations count="1">
    <dataValidation type="decimal" operator="greaterThanOrEqual" allowBlank="1" showInputMessage="1" showErrorMessage="1" error="Veuillez saisir un nombre." sqref="I17:J22 C8:J8 H30:I35 C17:F22 D30:F35">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Feuil1"/>
  <dimension ref="A1:F6"/>
  <sheetViews>
    <sheetView showGridLines="0" zoomScalePageLayoutView="0" workbookViewId="0" topLeftCell="A1">
      <selection activeCell="A1" sqref="A1"/>
    </sheetView>
  </sheetViews>
  <sheetFormatPr defaultColWidth="10.8515625" defaultRowHeight="15"/>
  <cols>
    <col min="1" max="1" width="49.28125" style="101" bestFit="1" customWidth="1"/>
    <col min="2" max="16384" width="10.8515625" style="101" customWidth="1"/>
  </cols>
  <sheetData>
    <row r="1" spans="1:6" ht="14.25">
      <c r="A1" s="101" t="s">
        <v>60</v>
      </c>
      <c r="C1" s="224" t="s">
        <v>68</v>
      </c>
      <c r="D1" s="223"/>
      <c r="F1" s="101" t="s">
        <v>241</v>
      </c>
    </row>
    <row r="2" spans="3:4" ht="14.25">
      <c r="C2" s="224"/>
      <c r="D2" s="223"/>
    </row>
    <row r="3" spans="1:6" ht="14.25">
      <c r="A3" s="253" t="s">
        <v>66</v>
      </c>
      <c r="C3" s="224" t="s">
        <v>69</v>
      </c>
      <c r="D3" s="223"/>
      <c r="F3" s="101" t="s">
        <v>126</v>
      </c>
    </row>
    <row r="4" spans="1:6" ht="14.25">
      <c r="A4" s="253" t="s">
        <v>22</v>
      </c>
      <c r="C4" s="224" t="s">
        <v>70</v>
      </c>
      <c r="D4" s="223"/>
      <c r="F4" s="101" t="s">
        <v>127</v>
      </c>
    </row>
    <row r="5" spans="1:4" ht="14.25">
      <c r="A5" s="253" t="s">
        <v>67</v>
      </c>
      <c r="B5" s="223"/>
      <c r="C5" s="224" t="s">
        <v>71</v>
      </c>
      <c r="D5" s="223"/>
    </row>
    <row r="6" spans="1:4" ht="14.25">
      <c r="A6" s="253" t="s">
        <v>125</v>
      </c>
      <c r="B6" s="223"/>
      <c r="C6" s="224" t="s">
        <v>72</v>
      </c>
      <c r="D6" s="223"/>
    </row>
  </sheetData>
  <sheetProtection password="EAD6"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7"/>
  <dimension ref="A1:D2"/>
  <sheetViews>
    <sheetView zoomScalePageLayoutView="0" workbookViewId="0" topLeftCell="A1">
      <selection activeCell="B1" sqref="B1"/>
    </sheetView>
  </sheetViews>
  <sheetFormatPr defaultColWidth="10.8515625" defaultRowHeight="15"/>
  <cols>
    <col min="1" max="1" width="25.57421875" style="101" bestFit="1" customWidth="1"/>
    <col min="2" max="2" width="10.8515625" style="102" customWidth="1"/>
    <col min="3" max="16384" width="10.8515625" style="101" customWidth="1"/>
  </cols>
  <sheetData>
    <row r="1" spans="1:2" ht="14.25">
      <c r="A1" s="101" t="s">
        <v>64</v>
      </c>
      <c r="B1" s="102">
        <f>'Page de garde'!D14</f>
        <v>0</v>
      </c>
    </row>
    <row r="2" spans="1:4" ht="14.25">
      <c r="A2" s="101" t="s">
        <v>63</v>
      </c>
      <c r="B2" s="102">
        <f>'Page de garde'!$A$4</f>
        <v>0</v>
      </c>
      <c r="D2" s="103"/>
    </row>
  </sheetData>
  <sheetProtection password="EAD6"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26"/>
  <dimension ref="A1:E650"/>
  <sheetViews>
    <sheetView tabSelected="1" zoomScalePageLayoutView="0" workbookViewId="0" topLeftCell="A1">
      <selection activeCell="C20" sqref="C20"/>
    </sheetView>
  </sheetViews>
  <sheetFormatPr defaultColWidth="10.8515625" defaultRowHeight="15"/>
  <cols>
    <col min="1" max="1" width="46.00390625" style="718" customWidth="1"/>
    <col min="2" max="2" width="20.8515625" style="719" customWidth="1"/>
    <col min="3" max="3" width="46.00390625" style="720" customWidth="1"/>
    <col min="4" max="4" width="20.8515625" style="719" customWidth="1"/>
    <col min="5" max="5" width="11.421875" style="720" customWidth="1"/>
    <col min="6" max="16384" width="10.8515625" style="712" customWidth="1"/>
  </cols>
  <sheetData>
    <row r="1" spans="1:5" ht="18" thickBot="1">
      <c r="A1" s="709" t="s">
        <v>270</v>
      </c>
      <c r="B1" s="710"/>
      <c r="C1" s="711" t="s">
        <v>276</v>
      </c>
      <c r="D1" s="709"/>
      <c r="E1" s="709"/>
    </row>
    <row r="2" spans="1:5" ht="31.5" thickTop="1">
      <c r="A2" s="713" t="s">
        <v>271</v>
      </c>
      <c r="B2" s="714" t="s">
        <v>272</v>
      </c>
      <c r="C2" s="713" t="s">
        <v>273</v>
      </c>
      <c r="D2" s="714" t="s">
        <v>274</v>
      </c>
      <c r="E2" s="713" t="s">
        <v>275</v>
      </c>
    </row>
    <row r="3" spans="1:5" ht="12.75">
      <c r="A3" s="715"/>
      <c r="B3" s="716"/>
      <c r="C3" s="717"/>
      <c r="D3" s="716"/>
      <c r="E3" s="717">
        <f aca="true" t="shared" si="0" ref="E3:E66">IF(B3&lt;&gt;0,IF(ABS(B3-D3)&gt;0.1,"KO","OK"),"")</f>
      </c>
    </row>
    <row r="4" spans="1:5" ht="12.75">
      <c r="A4" s="715"/>
      <c r="B4" s="716"/>
      <c r="C4" s="717"/>
      <c r="D4" s="716"/>
      <c r="E4" s="717">
        <f t="shared" si="0"/>
      </c>
    </row>
    <row r="5" spans="1:5" ht="12.75">
      <c r="A5" s="715"/>
      <c r="B5" s="716"/>
      <c r="C5" s="717"/>
      <c r="D5" s="716"/>
      <c r="E5" s="717">
        <f t="shared" si="0"/>
      </c>
    </row>
    <row r="6" spans="1:5" ht="12.75">
      <c r="A6" s="715"/>
      <c r="B6" s="716"/>
      <c r="C6" s="717"/>
      <c r="D6" s="716"/>
      <c r="E6" s="717">
        <f t="shared" si="0"/>
      </c>
    </row>
    <row r="7" spans="1:5" ht="12.75">
      <c r="A7" s="715"/>
      <c r="B7" s="716"/>
      <c r="C7" s="717"/>
      <c r="D7" s="716"/>
      <c r="E7" s="717">
        <f t="shared" si="0"/>
      </c>
    </row>
    <row r="8" spans="1:5" ht="12.75">
      <c r="A8" s="715"/>
      <c r="B8" s="716"/>
      <c r="C8" s="717"/>
      <c r="D8" s="716"/>
      <c r="E8" s="717">
        <f t="shared" si="0"/>
      </c>
    </row>
    <row r="9" spans="1:5" ht="12.75">
      <c r="A9" s="715"/>
      <c r="B9" s="716"/>
      <c r="C9" s="717"/>
      <c r="D9" s="716"/>
      <c r="E9" s="717">
        <f t="shared" si="0"/>
      </c>
    </row>
    <row r="10" spans="1:5" ht="12.75">
      <c r="A10" s="715"/>
      <c r="B10" s="716"/>
      <c r="C10" s="717"/>
      <c r="D10" s="716"/>
      <c r="E10" s="717">
        <f t="shared" si="0"/>
      </c>
    </row>
    <row r="11" spans="1:5" ht="12.75">
      <c r="A11" s="715"/>
      <c r="B11" s="716"/>
      <c r="C11" s="717"/>
      <c r="D11" s="716"/>
      <c r="E11" s="717">
        <f t="shared" si="0"/>
      </c>
    </row>
    <row r="12" spans="1:5" ht="12.75">
      <c r="A12" s="715"/>
      <c r="B12" s="716"/>
      <c r="C12" s="717"/>
      <c r="D12" s="716"/>
      <c r="E12" s="717">
        <f t="shared" si="0"/>
      </c>
    </row>
    <row r="13" spans="1:5" ht="12.75">
      <c r="A13" s="715"/>
      <c r="B13" s="716"/>
      <c r="C13" s="717"/>
      <c r="D13" s="716"/>
      <c r="E13" s="717">
        <f t="shared" si="0"/>
      </c>
    </row>
    <row r="14" spans="1:5" ht="12.75">
      <c r="A14" s="715"/>
      <c r="B14" s="716"/>
      <c r="C14" s="717"/>
      <c r="D14" s="716"/>
      <c r="E14" s="717">
        <f t="shared" si="0"/>
      </c>
    </row>
    <row r="15" spans="1:5" ht="12.75">
      <c r="A15" s="715"/>
      <c r="B15" s="716"/>
      <c r="C15" s="717"/>
      <c r="D15" s="716"/>
      <c r="E15" s="717">
        <f t="shared" si="0"/>
      </c>
    </row>
    <row r="16" spans="1:5" ht="12.75">
      <c r="A16" s="715"/>
      <c r="B16" s="716"/>
      <c r="C16" s="717"/>
      <c r="D16" s="716"/>
      <c r="E16" s="717">
        <f t="shared" si="0"/>
      </c>
    </row>
    <row r="17" spans="1:5" ht="12.75">
      <c r="A17" s="715"/>
      <c r="B17" s="716"/>
      <c r="C17" s="717"/>
      <c r="D17" s="716"/>
      <c r="E17" s="717">
        <f t="shared" si="0"/>
      </c>
    </row>
    <row r="18" spans="1:5" ht="12.75">
      <c r="A18" s="715"/>
      <c r="B18" s="716"/>
      <c r="C18" s="717"/>
      <c r="D18" s="716"/>
      <c r="E18" s="717">
        <f t="shared" si="0"/>
      </c>
    </row>
    <row r="19" spans="1:5" ht="12.75">
      <c r="A19" s="715"/>
      <c r="B19" s="716"/>
      <c r="C19" s="717"/>
      <c r="D19" s="716"/>
      <c r="E19" s="717">
        <f t="shared" si="0"/>
      </c>
    </row>
    <row r="20" spans="1:5" ht="12.75">
      <c r="A20" s="715"/>
      <c r="B20" s="716"/>
      <c r="C20" s="717"/>
      <c r="D20" s="716"/>
      <c r="E20" s="717">
        <f t="shared" si="0"/>
      </c>
    </row>
    <row r="21" spans="1:5" ht="12.75">
      <c r="A21" s="715"/>
      <c r="B21" s="716"/>
      <c r="C21" s="717"/>
      <c r="D21" s="716"/>
      <c r="E21" s="717">
        <f t="shared" si="0"/>
      </c>
    </row>
    <row r="22" spans="1:5" ht="12.75">
      <c r="A22" s="715"/>
      <c r="B22" s="716"/>
      <c r="C22" s="717"/>
      <c r="D22" s="716"/>
      <c r="E22" s="717">
        <f t="shared" si="0"/>
      </c>
    </row>
    <row r="23" spans="1:5" ht="12.75">
      <c r="A23" s="715"/>
      <c r="B23" s="716"/>
      <c r="C23" s="717"/>
      <c r="D23" s="716"/>
      <c r="E23" s="717">
        <f t="shared" si="0"/>
      </c>
    </row>
    <row r="24" spans="1:5" ht="12.75">
      <c r="A24" s="715"/>
      <c r="B24" s="716"/>
      <c r="C24" s="717"/>
      <c r="D24" s="716"/>
      <c r="E24" s="717">
        <f t="shared" si="0"/>
      </c>
    </row>
    <row r="25" spans="1:5" ht="12.75">
      <c r="A25" s="715"/>
      <c r="B25" s="716"/>
      <c r="C25" s="717"/>
      <c r="D25" s="716"/>
      <c r="E25" s="717">
        <f t="shared" si="0"/>
      </c>
    </row>
    <row r="26" spans="1:5" ht="12.75">
      <c r="A26" s="715"/>
      <c r="B26" s="716"/>
      <c r="C26" s="717"/>
      <c r="D26" s="716"/>
      <c r="E26" s="717">
        <f t="shared" si="0"/>
      </c>
    </row>
    <row r="27" spans="1:5" ht="12.75">
      <c r="A27" s="715"/>
      <c r="B27" s="716"/>
      <c r="C27" s="717"/>
      <c r="D27" s="716"/>
      <c r="E27" s="717">
        <f t="shared" si="0"/>
      </c>
    </row>
    <row r="28" spans="1:5" ht="12.75">
      <c r="A28" s="715"/>
      <c r="B28" s="716"/>
      <c r="C28" s="717"/>
      <c r="D28" s="716"/>
      <c r="E28" s="717">
        <f t="shared" si="0"/>
      </c>
    </row>
    <row r="29" spans="1:5" ht="12.75">
      <c r="A29" s="715"/>
      <c r="B29" s="716"/>
      <c r="C29" s="717"/>
      <c r="D29" s="716"/>
      <c r="E29" s="717">
        <f t="shared" si="0"/>
      </c>
    </row>
    <row r="30" spans="1:5" ht="12.75">
      <c r="A30" s="715"/>
      <c r="B30" s="716"/>
      <c r="C30" s="717"/>
      <c r="D30" s="716"/>
      <c r="E30" s="717">
        <f t="shared" si="0"/>
      </c>
    </row>
    <row r="31" spans="1:5" ht="12.75">
      <c r="A31" s="715"/>
      <c r="B31" s="716"/>
      <c r="C31" s="717"/>
      <c r="D31" s="716"/>
      <c r="E31" s="717">
        <f t="shared" si="0"/>
      </c>
    </row>
    <row r="32" spans="1:5" ht="12.75">
      <c r="A32" s="715"/>
      <c r="B32" s="716"/>
      <c r="C32" s="717"/>
      <c r="D32" s="716"/>
      <c r="E32" s="717">
        <f t="shared" si="0"/>
      </c>
    </row>
    <row r="33" spans="1:5" ht="12.75">
      <c r="A33" s="715"/>
      <c r="B33" s="716"/>
      <c r="C33" s="717"/>
      <c r="D33" s="716"/>
      <c r="E33" s="717">
        <f t="shared" si="0"/>
      </c>
    </row>
    <row r="34" spans="1:5" ht="12.75">
      <c r="A34" s="715"/>
      <c r="B34" s="716"/>
      <c r="C34" s="717"/>
      <c r="D34" s="716"/>
      <c r="E34" s="717">
        <f t="shared" si="0"/>
      </c>
    </row>
    <row r="35" spans="1:5" ht="12.75">
      <c r="A35" s="715"/>
      <c r="B35" s="716"/>
      <c r="C35" s="717"/>
      <c r="D35" s="716"/>
      <c r="E35" s="717">
        <f t="shared" si="0"/>
      </c>
    </row>
    <row r="36" spans="1:5" ht="12.75">
      <c r="A36" s="715"/>
      <c r="B36" s="716"/>
      <c r="C36" s="717"/>
      <c r="D36" s="716"/>
      <c r="E36" s="717">
        <f t="shared" si="0"/>
      </c>
    </row>
    <row r="37" spans="1:5" ht="12.75">
      <c r="A37" s="715"/>
      <c r="B37" s="716"/>
      <c r="C37" s="717"/>
      <c r="D37" s="716"/>
      <c r="E37" s="717">
        <f t="shared" si="0"/>
      </c>
    </row>
    <row r="38" spans="1:5" ht="12.75">
      <c r="A38" s="715"/>
      <c r="B38" s="716"/>
      <c r="C38" s="717"/>
      <c r="D38" s="716"/>
      <c r="E38" s="717">
        <f t="shared" si="0"/>
      </c>
    </row>
    <row r="39" spans="1:5" ht="12.75">
      <c r="A39" s="715"/>
      <c r="B39" s="716"/>
      <c r="C39" s="717"/>
      <c r="D39" s="716"/>
      <c r="E39" s="717">
        <f t="shared" si="0"/>
      </c>
    </row>
    <row r="40" spans="1:5" ht="12.75">
      <c r="A40" s="715"/>
      <c r="B40" s="716"/>
      <c r="C40" s="717"/>
      <c r="D40" s="716"/>
      <c r="E40" s="717">
        <f t="shared" si="0"/>
      </c>
    </row>
    <row r="41" spans="1:5" ht="12.75">
      <c r="A41" s="715"/>
      <c r="B41" s="716"/>
      <c r="C41" s="717"/>
      <c r="D41" s="716"/>
      <c r="E41" s="717">
        <f t="shared" si="0"/>
      </c>
    </row>
    <row r="42" spans="1:5" ht="12.75">
      <c r="A42" s="715"/>
      <c r="B42" s="716"/>
      <c r="C42" s="717"/>
      <c r="D42" s="716"/>
      <c r="E42" s="717">
        <f t="shared" si="0"/>
      </c>
    </row>
    <row r="43" spans="1:5" ht="12.75">
      <c r="A43" s="715"/>
      <c r="B43" s="716"/>
      <c r="C43" s="717"/>
      <c r="D43" s="716"/>
      <c r="E43" s="717">
        <f t="shared" si="0"/>
      </c>
    </row>
    <row r="44" spans="1:5" ht="12.75">
      <c r="A44" s="715"/>
      <c r="B44" s="716"/>
      <c r="C44" s="717"/>
      <c r="D44" s="716"/>
      <c r="E44" s="717">
        <f t="shared" si="0"/>
      </c>
    </row>
    <row r="45" spans="1:5" ht="12.75">
      <c r="A45" s="715"/>
      <c r="B45" s="716"/>
      <c r="C45" s="717"/>
      <c r="D45" s="716"/>
      <c r="E45" s="717">
        <f t="shared" si="0"/>
      </c>
    </row>
    <row r="46" spans="1:5" ht="12.75">
      <c r="A46" s="715"/>
      <c r="B46" s="716"/>
      <c r="C46" s="717"/>
      <c r="D46" s="716"/>
      <c r="E46" s="717">
        <f t="shared" si="0"/>
      </c>
    </row>
    <row r="47" spans="1:5" ht="12.75">
      <c r="A47" s="715"/>
      <c r="B47" s="716"/>
      <c r="C47" s="717"/>
      <c r="D47" s="716"/>
      <c r="E47" s="717">
        <f t="shared" si="0"/>
      </c>
    </row>
    <row r="48" spans="1:5" ht="12.75">
      <c r="A48" s="715"/>
      <c r="B48" s="716"/>
      <c r="C48" s="717"/>
      <c r="D48" s="716"/>
      <c r="E48" s="717">
        <f t="shared" si="0"/>
      </c>
    </row>
    <row r="49" spans="1:5" ht="12.75">
      <c r="A49" s="715"/>
      <c r="B49" s="716"/>
      <c r="C49" s="717"/>
      <c r="D49" s="716"/>
      <c r="E49" s="717">
        <f t="shared" si="0"/>
      </c>
    </row>
    <row r="50" spans="1:5" ht="12.75">
      <c r="A50" s="715"/>
      <c r="B50" s="716"/>
      <c r="C50" s="717"/>
      <c r="D50" s="716"/>
      <c r="E50" s="717">
        <f t="shared" si="0"/>
      </c>
    </row>
    <row r="51" spans="1:5" ht="12.75">
      <c r="A51" s="715"/>
      <c r="B51" s="716"/>
      <c r="C51" s="717"/>
      <c r="D51" s="716"/>
      <c r="E51" s="717">
        <f t="shared" si="0"/>
      </c>
    </row>
    <row r="52" spans="1:5" ht="12.75">
      <c r="A52" s="715"/>
      <c r="B52" s="716"/>
      <c r="C52" s="717"/>
      <c r="D52" s="716"/>
      <c r="E52" s="717">
        <f t="shared" si="0"/>
      </c>
    </row>
    <row r="53" spans="1:5" ht="12.75">
      <c r="A53" s="715"/>
      <c r="B53" s="716"/>
      <c r="C53" s="717"/>
      <c r="D53" s="716"/>
      <c r="E53" s="717">
        <f t="shared" si="0"/>
      </c>
    </row>
    <row r="54" spans="1:5" ht="12.75">
      <c r="A54" s="715"/>
      <c r="B54" s="716"/>
      <c r="C54" s="717"/>
      <c r="D54" s="716"/>
      <c r="E54" s="717">
        <f t="shared" si="0"/>
      </c>
    </row>
    <row r="55" spans="1:5" ht="12.75">
      <c r="A55" s="715"/>
      <c r="B55" s="716"/>
      <c r="C55" s="717"/>
      <c r="D55" s="716"/>
      <c r="E55" s="717">
        <f t="shared" si="0"/>
      </c>
    </row>
    <row r="56" spans="1:5" ht="12.75">
      <c r="A56" s="715"/>
      <c r="B56" s="716"/>
      <c r="C56" s="717"/>
      <c r="D56" s="716"/>
      <c r="E56" s="717">
        <f t="shared" si="0"/>
      </c>
    </row>
    <row r="57" spans="1:5" ht="12.75">
      <c r="A57" s="715"/>
      <c r="B57" s="716"/>
      <c r="C57" s="717"/>
      <c r="D57" s="716"/>
      <c r="E57" s="717">
        <f t="shared" si="0"/>
      </c>
    </row>
    <row r="58" spans="1:5" ht="12.75">
      <c r="A58" s="715"/>
      <c r="B58" s="716"/>
      <c r="C58" s="717"/>
      <c r="D58" s="716"/>
      <c r="E58" s="717">
        <f t="shared" si="0"/>
      </c>
    </row>
    <row r="59" spans="1:5" ht="12.75">
      <c r="A59" s="715"/>
      <c r="B59" s="716"/>
      <c r="C59" s="717"/>
      <c r="D59" s="716"/>
      <c r="E59" s="717">
        <f t="shared" si="0"/>
      </c>
    </row>
    <row r="60" spans="1:5" ht="12.75">
      <c r="A60" s="715"/>
      <c r="B60" s="716"/>
      <c r="C60" s="717"/>
      <c r="D60" s="716"/>
      <c r="E60" s="717">
        <f t="shared" si="0"/>
      </c>
    </row>
    <row r="61" spans="1:5" ht="12.75">
      <c r="A61" s="715"/>
      <c r="B61" s="716"/>
      <c r="C61" s="717"/>
      <c r="D61" s="716"/>
      <c r="E61" s="717">
        <f t="shared" si="0"/>
      </c>
    </row>
    <row r="62" spans="1:5" ht="12.75">
      <c r="A62" s="715"/>
      <c r="B62" s="716"/>
      <c r="C62" s="717"/>
      <c r="D62" s="716"/>
      <c r="E62" s="717">
        <f t="shared" si="0"/>
      </c>
    </row>
    <row r="63" spans="1:5" ht="12.75">
      <c r="A63" s="715"/>
      <c r="B63" s="716"/>
      <c r="C63" s="717"/>
      <c r="D63" s="716"/>
      <c r="E63" s="717">
        <f t="shared" si="0"/>
      </c>
    </row>
    <row r="64" spans="1:5" ht="12.75">
      <c r="A64" s="715"/>
      <c r="B64" s="716"/>
      <c r="C64" s="717"/>
      <c r="D64" s="716"/>
      <c r="E64" s="717">
        <f t="shared" si="0"/>
      </c>
    </row>
    <row r="65" spans="1:5" ht="12.75">
      <c r="A65" s="715"/>
      <c r="B65" s="716"/>
      <c r="C65" s="717"/>
      <c r="D65" s="716"/>
      <c r="E65" s="717">
        <f t="shared" si="0"/>
      </c>
    </row>
    <row r="66" spans="1:5" ht="12.75">
      <c r="A66" s="715"/>
      <c r="B66" s="716"/>
      <c r="C66" s="717"/>
      <c r="D66" s="716"/>
      <c r="E66" s="717">
        <f t="shared" si="0"/>
      </c>
    </row>
    <row r="67" spans="1:5" ht="12.75">
      <c r="A67" s="715"/>
      <c r="B67" s="716"/>
      <c r="C67" s="717"/>
      <c r="D67" s="716"/>
      <c r="E67" s="717">
        <f aca="true" t="shared" si="1" ref="E67:E130">IF(B67&lt;&gt;0,IF(ABS(B67-D67)&gt;0.1,"KO","OK"),"")</f>
      </c>
    </row>
    <row r="68" spans="1:5" ht="12.75">
      <c r="A68" s="715"/>
      <c r="B68" s="716"/>
      <c r="C68" s="717"/>
      <c r="D68" s="716"/>
      <c r="E68" s="717">
        <f t="shared" si="1"/>
      </c>
    </row>
    <row r="69" spans="1:5" ht="12.75">
      <c r="A69" s="715"/>
      <c r="B69" s="716"/>
      <c r="C69" s="717"/>
      <c r="D69" s="716"/>
      <c r="E69" s="717">
        <f t="shared" si="1"/>
      </c>
    </row>
    <row r="70" spans="1:5" ht="12.75">
      <c r="A70" s="715"/>
      <c r="B70" s="716"/>
      <c r="C70" s="717"/>
      <c r="D70" s="716"/>
      <c r="E70" s="717">
        <f t="shared" si="1"/>
      </c>
    </row>
    <row r="71" spans="1:5" ht="12.75">
      <c r="A71" s="715"/>
      <c r="B71" s="716"/>
      <c r="C71" s="717"/>
      <c r="D71" s="716"/>
      <c r="E71" s="717">
        <f t="shared" si="1"/>
      </c>
    </row>
    <row r="72" spans="1:5" ht="12.75">
      <c r="A72" s="715"/>
      <c r="B72" s="716"/>
      <c r="C72" s="717"/>
      <c r="D72" s="716"/>
      <c r="E72" s="717">
        <f t="shared" si="1"/>
      </c>
    </row>
    <row r="73" spans="1:5" ht="12.75">
      <c r="A73" s="715"/>
      <c r="B73" s="716"/>
      <c r="C73" s="717"/>
      <c r="D73" s="716"/>
      <c r="E73" s="717">
        <f t="shared" si="1"/>
      </c>
    </row>
    <row r="74" spans="1:5" ht="12.75">
      <c r="A74" s="715"/>
      <c r="B74" s="716"/>
      <c r="C74" s="717"/>
      <c r="D74" s="716"/>
      <c r="E74" s="717">
        <f t="shared" si="1"/>
      </c>
    </row>
    <row r="75" spans="1:5" ht="12.75">
      <c r="A75" s="715"/>
      <c r="B75" s="716"/>
      <c r="C75" s="717"/>
      <c r="D75" s="716"/>
      <c r="E75" s="717">
        <f t="shared" si="1"/>
      </c>
    </row>
    <row r="76" spans="1:5" ht="12.75">
      <c r="A76" s="715"/>
      <c r="B76" s="716"/>
      <c r="C76" s="717"/>
      <c r="D76" s="716"/>
      <c r="E76" s="717">
        <f t="shared" si="1"/>
      </c>
    </row>
    <row r="77" spans="1:5" ht="12.75">
      <c r="A77" s="715"/>
      <c r="B77" s="716"/>
      <c r="C77" s="717"/>
      <c r="D77" s="716"/>
      <c r="E77" s="717">
        <f t="shared" si="1"/>
      </c>
    </row>
    <row r="78" spans="1:5" ht="12.75">
      <c r="A78" s="715"/>
      <c r="B78" s="716"/>
      <c r="C78" s="717"/>
      <c r="D78" s="716"/>
      <c r="E78" s="717">
        <f t="shared" si="1"/>
      </c>
    </row>
    <row r="79" spans="1:5" ht="12.75">
      <c r="A79" s="715"/>
      <c r="B79" s="716"/>
      <c r="C79" s="717"/>
      <c r="D79" s="716"/>
      <c r="E79" s="717">
        <f t="shared" si="1"/>
      </c>
    </row>
    <row r="80" spans="1:5" ht="12.75">
      <c r="A80" s="715"/>
      <c r="B80" s="716"/>
      <c r="C80" s="717"/>
      <c r="D80" s="716"/>
      <c r="E80" s="717">
        <f t="shared" si="1"/>
      </c>
    </row>
    <row r="81" spans="1:5" ht="12.75">
      <c r="A81" s="715"/>
      <c r="B81" s="716"/>
      <c r="C81" s="717"/>
      <c r="D81" s="716"/>
      <c r="E81" s="717">
        <f t="shared" si="1"/>
      </c>
    </row>
    <row r="82" spans="1:5" ht="12.75">
      <c r="A82" s="715"/>
      <c r="B82" s="716"/>
      <c r="C82" s="717"/>
      <c r="D82" s="716"/>
      <c r="E82" s="717">
        <f t="shared" si="1"/>
      </c>
    </row>
    <row r="83" spans="1:5" ht="12.75">
      <c r="A83" s="715"/>
      <c r="B83" s="716"/>
      <c r="C83" s="717"/>
      <c r="D83" s="716"/>
      <c r="E83" s="717">
        <f t="shared" si="1"/>
      </c>
    </row>
    <row r="84" spans="1:5" ht="12.75">
      <c r="A84" s="715"/>
      <c r="B84" s="716"/>
      <c r="C84" s="717"/>
      <c r="D84" s="716"/>
      <c r="E84" s="717">
        <f t="shared" si="1"/>
      </c>
    </row>
    <row r="85" spans="1:5" ht="12.75">
      <c r="A85" s="715"/>
      <c r="B85" s="716"/>
      <c r="C85" s="717"/>
      <c r="D85" s="716"/>
      <c r="E85" s="717">
        <f t="shared" si="1"/>
      </c>
    </row>
    <row r="86" spans="1:5" ht="12.75">
      <c r="A86" s="715"/>
      <c r="B86" s="716"/>
      <c r="C86" s="717"/>
      <c r="D86" s="716"/>
      <c r="E86" s="717">
        <f t="shared" si="1"/>
      </c>
    </row>
    <row r="87" spans="1:5" ht="12.75">
      <c r="A87" s="715"/>
      <c r="B87" s="716"/>
      <c r="C87" s="717"/>
      <c r="D87" s="716"/>
      <c r="E87" s="717">
        <f t="shared" si="1"/>
      </c>
    </row>
    <row r="88" spans="1:5" ht="12.75">
      <c r="A88" s="715"/>
      <c r="B88" s="716"/>
      <c r="C88" s="717"/>
      <c r="D88" s="716"/>
      <c r="E88" s="717">
        <f t="shared" si="1"/>
      </c>
    </row>
    <row r="89" spans="1:5" ht="12.75">
      <c r="A89" s="715"/>
      <c r="B89" s="716"/>
      <c r="C89" s="717"/>
      <c r="D89" s="716"/>
      <c r="E89" s="717">
        <f t="shared" si="1"/>
      </c>
    </row>
    <row r="90" spans="1:5" ht="12.75">
      <c r="A90" s="715"/>
      <c r="B90" s="716"/>
      <c r="C90" s="717"/>
      <c r="D90" s="716"/>
      <c r="E90" s="717">
        <f t="shared" si="1"/>
      </c>
    </row>
    <row r="91" spans="1:5" ht="12.75">
      <c r="A91" s="715"/>
      <c r="B91" s="716"/>
      <c r="C91" s="717"/>
      <c r="D91" s="716"/>
      <c r="E91" s="717">
        <f t="shared" si="1"/>
      </c>
    </row>
    <row r="92" spans="1:5" ht="12.75">
      <c r="A92" s="715"/>
      <c r="B92" s="716"/>
      <c r="C92" s="717"/>
      <c r="D92" s="716"/>
      <c r="E92" s="717">
        <f t="shared" si="1"/>
      </c>
    </row>
    <row r="93" spans="1:5" ht="12.75">
      <c r="A93" s="715"/>
      <c r="B93" s="716"/>
      <c r="C93" s="717"/>
      <c r="D93" s="716"/>
      <c r="E93" s="717">
        <f t="shared" si="1"/>
      </c>
    </row>
    <row r="94" spans="1:5" ht="12.75">
      <c r="A94" s="715"/>
      <c r="B94" s="716"/>
      <c r="C94" s="717"/>
      <c r="D94" s="716"/>
      <c r="E94" s="717">
        <f t="shared" si="1"/>
      </c>
    </row>
    <row r="95" spans="1:5" ht="12.75">
      <c r="A95" s="715"/>
      <c r="B95" s="716"/>
      <c r="C95" s="717"/>
      <c r="D95" s="716"/>
      <c r="E95" s="717">
        <f t="shared" si="1"/>
      </c>
    </row>
    <row r="96" spans="1:5" ht="12.75">
      <c r="A96" s="715"/>
      <c r="B96" s="716"/>
      <c r="C96" s="717"/>
      <c r="D96" s="716"/>
      <c r="E96" s="717">
        <f t="shared" si="1"/>
      </c>
    </row>
    <row r="97" spans="1:5" ht="12.75">
      <c r="A97" s="715"/>
      <c r="B97" s="716"/>
      <c r="C97" s="717"/>
      <c r="D97" s="716"/>
      <c r="E97" s="717">
        <f t="shared" si="1"/>
      </c>
    </row>
    <row r="98" spans="1:5" ht="12.75">
      <c r="A98" s="715"/>
      <c r="B98" s="716"/>
      <c r="C98" s="717"/>
      <c r="D98" s="716"/>
      <c r="E98" s="717">
        <f t="shared" si="1"/>
      </c>
    </row>
    <row r="99" spans="1:5" ht="12.75">
      <c r="A99" s="715"/>
      <c r="B99" s="716"/>
      <c r="C99" s="717"/>
      <c r="D99" s="716"/>
      <c r="E99" s="717">
        <f t="shared" si="1"/>
      </c>
    </row>
    <row r="100" spans="1:5" ht="12.75">
      <c r="A100" s="715"/>
      <c r="B100" s="716"/>
      <c r="C100" s="717"/>
      <c r="D100" s="716"/>
      <c r="E100" s="717">
        <f t="shared" si="1"/>
      </c>
    </row>
    <row r="101" spans="1:5" ht="12.75">
      <c r="A101" s="715"/>
      <c r="B101" s="716"/>
      <c r="C101" s="717"/>
      <c r="D101" s="716"/>
      <c r="E101" s="717">
        <f t="shared" si="1"/>
      </c>
    </row>
    <row r="102" spans="1:5" ht="12.75">
      <c r="A102" s="715"/>
      <c r="B102" s="716"/>
      <c r="C102" s="717"/>
      <c r="D102" s="716"/>
      <c r="E102" s="717">
        <f t="shared" si="1"/>
      </c>
    </row>
    <row r="103" spans="1:5" ht="12.75">
      <c r="A103" s="715"/>
      <c r="B103" s="716"/>
      <c r="C103" s="717"/>
      <c r="D103" s="716"/>
      <c r="E103" s="717">
        <f t="shared" si="1"/>
      </c>
    </row>
    <row r="104" spans="1:5" ht="12.75">
      <c r="A104" s="715"/>
      <c r="B104" s="716"/>
      <c r="C104" s="717"/>
      <c r="D104" s="716"/>
      <c r="E104" s="717">
        <f t="shared" si="1"/>
      </c>
    </row>
    <row r="105" spans="1:5" ht="12.75">
      <c r="A105" s="715"/>
      <c r="B105" s="716"/>
      <c r="C105" s="717"/>
      <c r="D105" s="716"/>
      <c r="E105" s="717">
        <f t="shared" si="1"/>
      </c>
    </row>
    <row r="106" spans="1:5" ht="12.75">
      <c r="A106" s="715"/>
      <c r="B106" s="716"/>
      <c r="C106" s="717"/>
      <c r="D106" s="716"/>
      <c r="E106" s="717">
        <f t="shared" si="1"/>
      </c>
    </row>
    <row r="107" spans="1:5" ht="12.75">
      <c r="A107" s="715"/>
      <c r="B107" s="716"/>
      <c r="C107" s="717"/>
      <c r="D107" s="716"/>
      <c r="E107" s="717">
        <f t="shared" si="1"/>
      </c>
    </row>
    <row r="108" spans="1:5" ht="12.75">
      <c r="A108" s="715"/>
      <c r="B108" s="716"/>
      <c r="C108" s="717"/>
      <c r="D108" s="716"/>
      <c r="E108" s="717">
        <f t="shared" si="1"/>
      </c>
    </row>
    <row r="109" spans="1:5" ht="12.75">
      <c r="A109" s="715"/>
      <c r="B109" s="716"/>
      <c r="C109" s="717"/>
      <c r="D109" s="716"/>
      <c r="E109" s="717">
        <f t="shared" si="1"/>
      </c>
    </row>
    <row r="110" spans="1:5" ht="12.75">
      <c r="A110" s="715"/>
      <c r="B110" s="716"/>
      <c r="C110" s="717"/>
      <c r="D110" s="716"/>
      <c r="E110" s="717">
        <f t="shared" si="1"/>
      </c>
    </row>
    <row r="111" spans="1:5" ht="12.75">
      <c r="A111" s="715"/>
      <c r="B111" s="716"/>
      <c r="C111" s="717"/>
      <c r="D111" s="716"/>
      <c r="E111" s="717">
        <f t="shared" si="1"/>
      </c>
    </row>
    <row r="112" spans="1:5" ht="12.75">
      <c r="A112" s="715"/>
      <c r="B112" s="716"/>
      <c r="C112" s="717"/>
      <c r="D112" s="716"/>
      <c r="E112" s="717">
        <f t="shared" si="1"/>
      </c>
    </row>
    <row r="113" spans="1:5" ht="12.75">
      <c r="A113" s="715"/>
      <c r="B113" s="716"/>
      <c r="C113" s="717"/>
      <c r="D113" s="716"/>
      <c r="E113" s="717">
        <f t="shared" si="1"/>
      </c>
    </row>
    <row r="114" spans="1:5" ht="12.75">
      <c r="A114" s="715"/>
      <c r="B114" s="716"/>
      <c r="C114" s="717"/>
      <c r="D114" s="716"/>
      <c r="E114" s="717">
        <f t="shared" si="1"/>
      </c>
    </row>
    <row r="115" spans="1:5" ht="12.75">
      <c r="A115" s="715"/>
      <c r="B115" s="716"/>
      <c r="C115" s="717"/>
      <c r="D115" s="716"/>
      <c r="E115" s="717">
        <f t="shared" si="1"/>
      </c>
    </row>
    <row r="116" spans="1:5" ht="12.75">
      <c r="A116" s="715"/>
      <c r="B116" s="716"/>
      <c r="C116" s="717"/>
      <c r="D116" s="716"/>
      <c r="E116" s="717">
        <f t="shared" si="1"/>
      </c>
    </row>
    <row r="117" spans="1:5" ht="12.75">
      <c r="A117" s="715"/>
      <c r="B117" s="716"/>
      <c r="C117" s="717"/>
      <c r="D117" s="716"/>
      <c r="E117" s="717">
        <f t="shared" si="1"/>
      </c>
    </row>
    <row r="118" spans="1:5" ht="12.75">
      <c r="A118" s="715"/>
      <c r="B118" s="716"/>
      <c r="C118" s="717"/>
      <c r="D118" s="716"/>
      <c r="E118" s="717">
        <f t="shared" si="1"/>
      </c>
    </row>
    <row r="119" spans="1:5" ht="12.75">
      <c r="A119" s="715"/>
      <c r="B119" s="716"/>
      <c r="C119" s="717"/>
      <c r="D119" s="716"/>
      <c r="E119" s="717">
        <f t="shared" si="1"/>
      </c>
    </row>
    <row r="120" spans="1:5" ht="12.75">
      <c r="A120" s="715"/>
      <c r="B120" s="716"/>
      <c r="C120" s="717"/>
      <c r="D120" s="716"/>
      <c r="E120" s="717">
        <f t="shared" si="1"/>
      </c>
    </row>
    <row r="121" spans="1:5" ht="12.75">
      <c r="A121" s="715"/>
      <c r="B121" s="716"/>
      <c r="C121" s="717"/>
      <c r="D121" s="716"/>
      <c r="E121" s="717">
        <f t="shared" si="1"/>
      </c>
    </row>
    <row r="122" spans="1:5" ht="12.75">
      <c r="A122" s="715"/>
      <c r="B122" s="716"/>
      <c r="C122" s="717"/>
      <c r="D122" s="716"/>
      <c r="E122" s="717">
        <f t="shared" si="1"/>
      </c>
    </row>
    <row r="123" spans="1:5" ht="12.75">
      <c r="A123" s="715"/>
      <c r="B123" s="716"/>
      <c r="C123" s="717"/>
      <c r="D123" s="716"/>
      <c r="E123" s="717">
        <f t="shared" si="1"/>
      </c>
    </row>
    <row r="124" spans="1:5" ht="12.75">
      <c r="A124" s="715"/>
      <c r="B124" s="716"/>
      <c r="C124" s="717"/>
      <c r="D124" s="716"/>
      <c r="E124" s="717">
        <f t="shared" si="1"/>
      </c>
    </row>
    <row r="125" spans="1:5" ht="12.75">
      <c r="A125" s="715"/>
      <c r="B125" s="716"/>
      <c r="C125" s="717"/>
      <c r="D125" s="716"/>
      <c r="E125" s="717">
        <f t="shared" si="1"/>
      </c>
    </row>
    <row r="126" spans="1:5" ht="12.75">
      <c r="A126" s="715"/>
      <c r="B126" s="716"/>
      <c r="C126" s="717"/>
      <c r="D126" s="716"/>
      <c r="E126" s="717">
        <f t="shared" si="1"/>
      </c>
    </row>
    <row r="127" spans="1:5" ht="12.75">
      <c r="A127" s="715"/>
      <c r="B127" s="716"/>
      <c r="C127" s="717"/>
      <c r="D127" s="716"/>
      <c r="E127" s="717">
        <f t="shared" si="1"/>
      </c>
    </row>
    <row r="128" spans="1:5" ht="12.75">
      <c r="A128" s="715"/>
      <c r="B128" s="716"/>
      <c r="C128" s="717"/>
      <c r="D128" s="716"/>
      <c r="E128" s="717">
        <f t="shared" si="1"/>
      </c>
    </row>
    <row r="129" spans="1:5" ht="12.75">
      <c r="A129" s="715"/>
      <c r="B129" s="716"/>
      <c r="C129" s="717"/>
      <c r="D129" s="716"/>
      <c r="E129" s="717">
        <f t="shared" si="1"/>
      </c>
    </row>
    <row r="130" spans="1:5" ht="12.75">
      <c r="A130" s="715"/>
      <c r="B130" s="716"/>
      <c r="C130" s="717"/>
      <c r="D130" s="716"/>
      <c r="E130" s="717">
        <f t="shared" si="1"/>
      </c>
    </row>
    <row r="131" spans="1:5" ht="12.75">
      <c r="A131" s="715"/>
      <c r="B131" s="716"/>
      <c r="C131" s="717"/>
      <c r="D131" s="716"/>
      <c r="E131" s="717">
        <f aca="true" t="shared" si="2" ref="E131:E194">IF(B131&lt;&gt;0,IF(ABS(B131-D131)&gt;0.1,"KO","OK"),"")</f>
      </c>
    </row>
    <row r="132" spans="1:5" ht="12.75">
      <c r="A132" s="715"/>
      <c r="B132" s="716"/>
      <c r="C132" s="717"/>
      <c r="D132" s="716"/>
      <c r="E132" s="717">
        <f t="shared" si="2"/>
      </c>
    </row>
    <row r="133" spans="1:5" ht="12.75">
      <c r="A133" s="715"/>
      <c r="B133" s="716"/>
      <c r="C133" s="717"/>
      <c r="D133" s="716"/>
      <c r="E133" s="717">
        <f t="shared" si="2"/>
      </c>
    </row>
    <row r="134" spans="1:5" ht="12.75">
      <c r="A134" s="715"/>
      <c r="B134" s="716"/>
      <c r="C134" s="717"/>
      <c r="D134" s="716"/>
      <c r="E134" s="717">
        <f t="shared" si="2"/>
      </c>
    </row>
    <row r="135" spans="1:5" ht="12.75">
      <c r="A135" s="715"/>
      <c r="B135" s="716"/>
      <c r="C135" s="717"/>
      <c r="D135" s="716"/>
      <c r="E135" s="717">
        <f t="shared" si="2"/>
      </c>
    </row>
    <row r="136" spans="1:5" ht="12.75">
      <c r="A136" s="715"/>
      <c r="B136" s="716"/>
      <c r="C136" s="717"/>
      <c r="D136" s="716"/>
      <c r="E136" s="717">
        <f t="shared" si="2"/>
      </c>
    </row>
    <row r="137" spans="1:5" ht="12.75">
      <c r="A137" s="715"/>
      <c r="B137" s="716"/>
      <c r="C137" s="717"/>
      <c r="D137" s="716"/>
      <c r="E137" s="717">
        <f t="shared" si="2"/>
      </c>
    </row>
    <row r="138" spans="1:5" ht="12.75">
      <c r="A138" s="715"/>
      <c r="B138" s="716"/>
      <c r="C138" s="717"/>
      <c r="D138" s="716"/>
      <c r="E138" s="717">
        <f t="shared" si="2"/>
      </c>
    </row>
    <row r="139" spans="1:5" ht="12.75">
      <c r="A139" s="715"/>
      <c r="B139" s="716"/>
      <c r="C139" s="717"/>
      <c r="D139" s="716"/>
      <c r="E139" s="717">
        <f t="shared" si="2"/>
      </c>
    </row>
    <row r="140" spans="1:5" ht="12.75">
      <c r="A140" s="715"/>
      <c r="B140" s="716"/>
      <c r="C140" s="717"/>
      <c r="D140" s="716"/>
      <c r="E140" s="717">
        <f t="shared" si="2"/>
      </c>
    </row>
    <row r="141" spans="1:5" ht="12.75">
      <c r="A141" s="715"/>
      <c r="B141" s="716"/>
      <c r="C141" s="717"/>
      <c r="D141" s="716"/>
      <c r="E141" s="717">
        <f t="shared" si="2"/>
      </c>
    </row>
    <row r="142" spans="1:5" ht="12.75">
      <c r="A142" s="715"/>
      <c r="B142" s="716"/>
      <c r="C142" s="717"/>
      <c r="D142" s="716"/>
      <c r="E142" s="717">
        <f t="shared" si="2"/>
      </c>
    </row>
    <row r="143" spans="1:5" ht="12.75">
      <c r="A143" s="715"/>
      <c r="B143" s="716"/>
      <c r="C143" s="717"/>
      <c r="D143" s="716"/>
      <c r="E143" s="717">
        <f t="shared" si="2"/>
      </c>
    </row>
    <row r="144" spans="1:5" ht="12.75">
      <c r="A144" s="715"/>
      <c r="B144" s="716"/>
      <c r="C144" s="717"/>
      <c r="D144" s="716"/>
      <c r="E144" s="717">
        <f t="shared" si="2"/>
      </c>
    </row>
    <row r="145" spans="1:5" ht="12.75">
      <c r="A145" s="715"/>
      <c r="B145" s="716"/>
      <c r="C145" s="717"/>
      <c r="D145" s="716"/>
      <c r="E145" s="717">
        <f t="shared" si="2"/>
      </c>
    </row>
    <row r="146" spans="1:5" ht="12.75">
      <c r="A146" s="715"/>
      <c r="B146" s="716"/>
      <c r="C146" s="717"/>
      <c r="D146" s="716"/>
      <c r="E146" s="717">
        <f t="shared" si="2"/>
      </c>
    </row>
    <row r="147" spans="1:5" ht="12.75">
      <c r="A147" s="715"/>
      <c r="B147" s="716"/>
      <c r="C147" s="717"/>
      <c r="D147" s="716"/>
      <c r="E147" s="717">
        <f t="shared" si="2"/>
      </c>
    </row>
    <row r="148" spans="1:5" ht="12.75">
      <c r="A148" s="715"/>
      <c r="B148" s="716"/>
      <c r="C148" s="717"/>
      <c r="D148" s="716"/>
      <c r="E148" s="717">
        <f t="shared" si="2"/>
      </c>
    </row>
    <row r="149" spans="1:5" ht="12.75">
      <c r="A149" s="715"/>
      <c r="B149" s="716"/>
      <c r="C149" s="717"/>
      <c r="D149" s="716"/>
      <c r="E149" s="717">
        <f t="shared" si="2"/>
      </c>
    </row>
    <row r="150" spans="1:5" ht="12.75">
      <c r="A150" s="715"/>
      <c r="B150" s="716"/>
      <c r="C150" s="717"/>
      <c r="D150" s="716"/>
      <c r="E150" s="717">
        <f t="shared" si="2"/>
      </c>
    </row>
    <row r="151" spans="1:5" ht="12.75">
      <c r="A151" s="715"/>
      <c r="B151" s="716"/>
      <c r="C151" s="717"/>
      <c r="D151" s="716"/>
      <c r="E151" s="717">
        <f t="shared" si="2"/>
      </c>
    </row>
    <row r="152" spans="1:5" ht="12.75">
      <c r="A152" s="715"/>
      <c r="B152" s="716"/>
      <c r="C152" s="717"/>
      <c r="D152" s="716"/>
      <c r="E152" s="717">
        <f t="shared" si="2"/>
      </c>
    </row>
    <row r="153" spans="1:5" ht="12.75">
      <c r="A153" s="715"/>
      <c r="B153" s="716"/>
      <c r="C153" s="717"/>
      <c r="D153" s="716"/>
      <c r="E153" s="717">
        <f t="shared" si="2"/>
      </c>
    </row>
    <row r="154" spans="1:5" ht="12.75">
      <c r="A154" s="715"/>
      <c r="B154" s="716"/>
      <c r="C154" s="717"/>
      <c r="D154" s="716"/>
      <c r="E154" s="717">
        <f t="shared" si="2"/>
      </c>
    </row>
    <row r="155" spans="1:5" ht="12.75">
      <c r="A155" s="715"/>
      <c r="B155" s="716"/>
      <c r="C155" s="717"/>
      <c r="D155" s="716"/>
      <c r="E155" s="717">
        <f t="shared" si="2"/>
      </c>
    </row>
    <row r="156" spans="1:5" ht="12.75">
      <c r="A156" s="715"/>
      <c r="B156" s="716"/>
      <c r="C156" s="717"/>
      <c r="D156" s="716"/>
      <c r="E156" s="717">
        <f t="shared" si="2"/>
      </c>
    </row>
    <row r="157" spans="1:5" ht="12.75">
      <c r="A157" s="715"/>
      <c r="B157" s="716"/>
      <c r="C157" s="717"/>
      <c r="D157" s="716"/>
      <c r="E157" s="717">
        <f t="shared" si="2"/>
      </c>
    </row>
    <row r="158" spans="1:5" ht="12.75">
      <c r="A158" s="715"/>
      <c r="B158" s="716"/>
      <c r="C158" s="717"/>
      <c r="D158" s="716"/>
      <c r="E158" s="717">
        <f t="shared" si="2"/>
      </c>
    </row>
    <row r="159" spans="1:5" ht="12.75">
      <c r="A159" s="715"/>
      <c r="B159" s="716"/>
      <c r="C159" s="717"/>
      <c r="D159" s="716"/>
      <c r="E159" s="717">
        <f t="shared" si="2"/>
      </c>
    </row>
    <row r="160" spans="1:5" ht="12.75">
      <c r="A160" s="715"/>
      <c r="B160" s="716"/>
      <c r="C160" s="717"/>
      <c r="D160" s="716"/>
      <c r="E160" s="717">
        <f t="shared" si="2"/>
      </c>
    </row>
    <row r="161" spans="1:5" ht="12.75">
      <c r="A161" s="715"/>
      <c r="B161" s="716"/>
      <c r="C161" s="717"/>
      <c r="D161" s="716"/>
      <c r="E161" s="717">
        <f t="shared" si="2"/>
      </c>
    </row>
    <row r="162" spans="1:5" ht="12.75">
      <c r="A162" s="715"/>
      <c r="B162" s="716"/>
      <c r="C162" s="717"/>
      <c r="D162" s="716"/>
      <c r="E162" s="717">
        <f t="shared" si="2"/>
      </c>
    </row>
    <row r="163" spans="1:5" ht="12.75">
      <c r="A163" s="715"/>
      <c r="B163" s="716"/>
      <c r="C163" s="717"/>
      <c r="D163" s="716"/>
      <c r="E163" s="717">
        <f t="shared" si="2"/>
      </c>
    </row>
    <row r="164" spans="1:5" ht="12.75">
      <c r="A164" s="715"/>
      <c r="B164" s="716"/>
      <c r="C164" s="717"/>
      <c r="D164" s="716"/>
      <c r="E164" s="717">
        <f t="shared" si="2"/>
      </c>
    </row>
    <row r="165" spans="1:5" ht="12.75">
      <c r="A165" s="715"/>
      <c r="B165" s="716"/>
      <c r="C165" s="717"/>
      <c r="D165" s="716"/>
      <c r="E165" s="717">
        <f t="shared" si="2"/>
      </c>
    </row>
    <row r="166" spans="1:5" ht="12.75">
      <c r="A166" s="715"/>
      <c r="B166" s="716"/>
      <c r="C166" s="717"/>
      <c r="D166" s="716"/>
      <c r="E166" s="717">
        <f t="shared" si="2"/>
      </c>
    </row>
    <row r="167" spans="1:5" ht="12.75">
      <c r="A167" s="715"/>
      <c r="B167" s="716"/>
      <c r="C167" s="717"/>
      <c r="D167" s="716"/>
      <c r="E167" s="717">
        <f t="shared" si="2"/>
      </c>
    </row>
    <row r="168" spans="1:5" ht="12.75">
      <c r="A168" s="715"/>
      <c r="B168" s="716"/>
      <c r="C168" s="717"/>
      <c r="D168" s="716"/>
      <c r="E168" s="717">
        <f t="shared" si="2"/>
      </c>
    </row>
    <row r="169" spans="1:5" ht="12.75">
      <c r="A169" s="715"/>
      <c r="B169" s="716"/>
      <c r="C169" s="717"/>
      <c r="D169" s="716"/>
      <c r="E169" s="717">
        <f t="shared" si="2"/>
      </c>
    </row>
    <row r="170" spans="1:5" ht="12.75">
      <c r="A170" s="715"/>
      <c r="B170" s="716"/>
      <c r="C170" s="717"/>
      <c r="D170" s="716"/>
      <c r="E170" s="717">
        <f t="shared" si="2"/>
      </c>
    </row>
    <row r="171" spans="1:5" ht="12.75">
      <c r="A171" s="715"/>
      <c r="B171" s="716"/>
      <c r="C171" s="717"/>
      <c r="D171" s="716"/>
      <c r="E171" s="717">
        <f t="shared" si="2"/>
      </c>
    </row>
    <row r="172" spans="1:5" ht="12.75">
      <c r="A172" s="715"/>
      <c r="B172" s="716"/>
      <c r="C172" s="717"/>
      <c r="D172" s="716"/>
      <c r="E172" s="717">
        <f t="shared" si="2"/>
      </c>
    </row>
    <row r="173" spans="1:5" ht="12.75">
      <c r="A173" s="715"/>
      <c r="B173" s="716"/>
      <c r="C173" s="717"/>
      <c r="D173" s="716"/>
      <c r="E173" s="717">
        <f t="shared" si="2"/>
      </c>
    </row>
    <row r="174" spans="1:5" ht="12.75">
      <c r="A174" s="715"/>
      <c r="B174" s="716"/>
      <c r="C174" s="717"/>
      <c r="D174" s="716"/>
      <c r="E174" s="717">
        <f t="shared" si="2"/>
      </c>
    </row>
    <row r="175" spans="1:5" ht="12.75">
      <c r="A175" s="715"/>
      <c r="B175" s="716"/>
      <c r="C175" s="717"/>
      <c r="D175" s="716"/>
      <c r="E175" s="717">
        <f t="shared" si="2"/>
      </c>
    </row>
    <row r="176" spans="1:5" ht="12.75">
      <c r="A176" s="715"/>
      <c r="B176" s="716"/>
      <c r="C176" s="717"/>
      <c r="D176" s="716"/>
      <c r="E176" s="717">
        <f t="shared" si="2"/>
      </c>
    </row>
    <row r="177" spans="1:5" ht="12.75">
      <c r="A177" s="715"/>
      <c r="B177" s="716"/>
      <c r="C177" s="717"/>
      <c r="D177" s="716"/>
      <c r="E177" s="717">
        <f t="shared" si="2"/>
      </c>
    </row>
    <row r="178" spans="1:5" ht="12.75">
      <c r="A178" s="715"/>
      <c r="B178" s="716"/>
      <c r="C178" s="717"/>
      <c r="D178" s="716"/>
      <c r="E178" s="717">
        <f t="shared" si="2"/>
      </c>
    </row>
    <row r="179" spans="1:5" ht="12.75">
      <c r="A179" s="715"/>
      <c r="B179" s="716"/>
      <c r="C179" s="717"/>
      <c r="D179" s="716"/>
      <c r="E179" s="717">
        <f t="shared" si="2"/>
      </c>
    </row>
    <row r="180" spans="1:5" ht="12.75">
      <c r="A180" s="715"/>
      <c r="B180" s="716"/>
      <c r="C180" s="717"/>
      <c r="D180" s="716"/>
      <c r="E180" s="717">
        <f t="shared" si="2"/>
      </c>
    </row>
    <row r="181" spans="1:5" ht="12.75">
      <c r="A181" s="715"/>
      <c r="B181" s="716"/>
      <c r="C181" s="717"/>
      <c r="D181" s="716"/>
      <c r="E181" s="717">
        <f t="shared" si="2"/>
      </c>
    </row>
    <row r="182" spans="1:5" ht="12.75">
      <c r="A182" s="715"/>
      <c r="B182" s="716"/>
      <c r="C182" s="717"/>
      <c r="D182" s="716"/>
      <c r="E182" s="717">
        <f t="shared" si="2"/>
      </c>
    </row>
    <row r="183" spans="1:5" ht="12.75">
      <c r="A183" s="715"/>
      <c r="B183" s="716"/>
      <c r="C183" s="717"/>
      <c r="D183" s="716"/>
      <c r="E183" s="717">
        <f t="shared" si="2"/>
      </c>
    </row>
    <row r="184" spans="1:5" ht="12.75">
      <c r="A184" s="715"/>
      <c r="B184" s="716"/>
      <c r="C184" s="717"/>
      <c r="D184" s="716"/>
      <c r="E184" s="717">
        <f t="shared" si="2"/>
      </c>
    </row>
    <row r="185" spans="1:5" ht="12.75">
      <c r="A185" s="715"/>
      <c r="B185" s="716"/>
      <c r="C185" s="717"/>
      <c r="D185" s="716"/>
      <c r="E185" s="717">
        <f t="shared" si="2"/>
      </c>
    </row>
    <row r="186" spans="1:5" ht="12.75">
      <c r="A186" s="715"/>
      <c r="B186" s="716"/>
      <c r="C186" s="717"/>
      <c r="D186" s="716"/>
      <c r="E186" s="717">
        <f t="shared" si="2"/>
      </c>
    </row>
    <row r="187" spans="1:5" ht="12.75">
      <c r="A187" s="715"/>
      <c r="B187" s="716"/>
      <c r="C187" s="717"/>
      <c r="D187" s="716"/>
      <c r="E187" s="717">
        <f t="shared" si="2"/>
      </c>
    </row>
    <row r="188" spans="1:5" ht="12.75">
      <c r="A188" s="715"/>
      <c r="B188" s="716"/>
      <c r="C188" s="717"/>
      <c r="D188" s="716"/>
      <c r="E188" s="717">
        <f t="shared" si="2"/>
      </c>
    </row>
    <row r="189" spans="1:5" ht="12.75">
      <c r="A189" s="715"/>
      <c r="B189" s="716"/>
      <c r="C189" s="717"/>
      <c r="D189" s="716"/>
      <c r="E189" s="717">
        <f t="shared" si="2"/>
      </c>
    </row>
    <row r="190" spans="1:5" ht="12.75">
      <c r="A190" s="715"/>
      <c r="B190" s="716"/>
      <c r="C190" s="717"/>
      <c r="D190" s="716"/>
      <c r="E190" s="717">
        <f t="shared" si="2"/>
      </c>
    </row>
    <row r="191" spans="1:5" ht="12.75">
      <c r="A191" s="715"/>
      <c r="B191" s="716"/>
      <c r="C191" s="717"/>
      <c r="D191" s="716"/>
      <c r="E191" s="717">
        <f t="shared" si="2"/>
      </c>
    </row>
    <row r="192" spans="1:5" ht="12.75">
      <c r="A192" s="715"/>
      <c r="B192" s="716"/>
      <c r="C192" s="717"/>
      <c r="D192" s="716"/>
      <c r="E192" s="717">
        <f t="shared" si="2"/>
      </c>
    </row>
    <row r="193" spans="1:5" ht="12.75">
      <c r="A193" s="715"/>
      <c r="B193" s="716"/>
      <c r="C193" s="717"/>
      <c r="D193" s="716"/>
      <c r="E193" s="717">
        <f t="shared" si="2"/>
      </c>
    </row>
    <row r="194" spans="1:5" ht="12.75">
      <c r="A194" s="715"/>
      <c r="B194" s="716"/>
      <c r="C194" s="717"/>
      <c r="D194" s="716"/>
      <c r="E194" s="717">
        <f t="shared" si="2"/>
      </c>
    </row>
    <row r="195" spans="1:5" ht="12.75">
      <c r="A195" s="715"/>
      <c r="B195" s="716"/>
      <c r="C195" s="717"/>
      <c r="D195" s="716"/>
      <c r="E195" s="717">
        <f aca="true" t="shared" si="3" ref="E195:E258">IF(B195&lt;&gt;0,IF(ABS(B195-D195)&gt;0.1,"KO","OK"),"")</f>
      </c>
    </row>
    <row r="196" spans="1:5" ht="12.75">
      <c r="A196" s="715"/>
      <c r="B196" s="716"/>
      <c r="C196" s="717"/>
      <c r="D196" s="716"/>
      <c r="E196" s="717">
        <f t="shared" si="3"/>
      </c>
    </row>
    <row r="197" spans="1:5" ht="12.75">
      <c r="A197" s="715"/>
      <c r="B197" s="716"/>
      <c r="C197" s="717"/>
      <c r="D197" s="716"/>
      <c r="E197" s="717">
        <f t="shared" si="3"/>
      </c>
    </row>
    <row r="198" spans="1:5" ht="12.75">
      <c r="A198" s="715"/>
      <c r="B198" s="716"/>
      <c r="C198" s="717"/>
      <c r="D198" s="716"/>
      <c r="E198" s="717">
        <f t="shared" si="3"/>
      </c>
    </row>
    <row r="199" spans="1:5" ht="12.75">
      <c r="A199" s="715"/>
      <c r="B199" s="716"/>
      <c r="C199" s="717"/>
      <c r="D199" s="716"/>
      <c r="E199" s="717">
        <f t="shared" si="3"/>
      </c>
    </row>
    <row r="200" spans="1:5" ht="12.75">
      <c r="A200" s="715"/>
      <c r="B200" s="716"/>
      <c r="C200" s="717"/>
      <c r="D200" s="716"/>
      <c r="E200" s="717">
        <f t="shared" si="3"/>
      </c>
    </row>
    <row r="201" spans="1:5" ht="12.75">
      <c r="A201" s="715"/>
      <c r="B201" s="716"/>
      <c r="C201" s="717"/>
      <c r="D201" s="716"/>
      <c r="E201" s="717">
        <f t="shared" si="3"/>
      </c>
    </row>
    <row r="202" spans="1:5" ht="12.75">
      <c r="A202" s="715"/>
      <c r="B202" s="716"/>
      <c r="C202" s="717"/>
      <c r="D202" s="716"/>
      <c r="E202" s="717">
        <f t="shared" si="3"/>
      </c>
    </row>
    <row r="203" spans="1:5" ht="12.75">
      <c r="A203" s="715"/>
      <c r="B203" s="716"/>
      <c r="C203" s="717"/>
      <c r="D203" s="716"/>
      <c r="E203" s="717">
        <f t="shared" si="3"/>
      </c>
    </row>
    <row r="204" spans="1:5" ht="12.75">
      <c r="A204" s="715"/>
      <c r="B204" s="716"/>
      <c r="C204" s="717"/>
      <c r="D204" s="716"/>
      <c r="E204" s="717">
        <f t="shared" si="3"/>
      </c>
    </row>
    <row r="205" spans="1:5" ht="12.75">
      <c r="A205" s="715"/>
      <c r="B205" s="716"/>
      <c r="C205" s="717"/>
      <c r="D205" s="716"/>
      <c r="E205" s="717">
        <f t="shared" si="3"/>
      </c>
    </row>
    <row r="206" spans="1:5" ht="12.75">
      <c r="A206" s="715"/>
      <c r="B206" s="716"/>
      <c r="C206" s="717"/>
      <c r="D206" s="716"/>
      <c r="E206" s="717">
        <f t="shared" si="3"/>
      </c>
    </row>
    <row r="207" spans="1:5" ht="12.75">
      <c r="A207" s="715"/>
      <c r="B207" s="716"/>
      <c r="C207" s="717"/>
      <c r="D207" s="716"/>
      <c r="E207" s="717">
        <f t="shared" si="3"/>
      </c>
    </row>
    <row r="208" spans="1:5" ht="12.75">
      <c r="A208" s="715"/>
      <c r="B208" s="716"/>
      <c r="C208" s="717"/>
      <c r="D208" s="716"/>
      <c r="E208" s="717">
        <f t="shared" si="3"/>
      </c>
    </row>
    <row r="209" spans="1:5" ht="12.75">
      <c r="A209" s="715"/>
      <c r="B209" s="716"/>
      <c r="C209" s="717"/>
      <c r="D209" s="716"/>
      <c r="E209" s="717">
        <f t="shared" si="3"/>
      </c>
    </row>
    <row r="210" spans="1:5" ht="12.75">
      <c r="A210" s="715"/>
      <c r="B210" s="716"/>
      <c r="C210" s="717"/>
      <c r="D210" s="716"/>
      <c r="E210" s="717">
        <f t="shared" si="3"/>
      </c>
    </row>
    <row r="211" spans="1:5" ht="12.75">
      <c r="A211" s="715"/>
      <c r="B211" s="716"/>
      <c r="C211" s="717"/>
      <c r="D211" s="716"/>
      <c r="E211" s="717">
        <f t="shared" si="3"/>
      </c>
    </row>
    <row r="212" spans="1:5" ht="12.75">
      <c r="A212" s="715"/>
      <c r="B212" s="716"/>
      <c r="C212" s="717"/>
      <c r="D212" s="716"/>
      <c r="E212" s="717">
        <f t="shared" si="3"/>
      </c>
    </row>
    <row r="213" spans="1:5" ht="12.75">
      <c r="A213" s="715"/>
      <c r="B213" s="716"/>
      <c r="C213" s="717"/>
      <c r="D213" s="716"/>
      <c r="E213" s="717">
        <f t="shared" si="3"/>
      </c>
    </row>
    <row r="214" spans="1:5" ht="12.75">
      <c r="A214" s="715"/>
      <c r="B214" s="716"/>
      <c r="C214" s="717"/>
      <c r="D214" s="716"/>
      <c r="E214" s="717">
        <f t="shared" si="3"/>
      </c>
    </row>
    <row r="215" spans="1:5" ht="12.75">
      <c r="A215" s="715"/>
      <c r="B215" s="716"/>
      <c r="C215" s="717"/>
      <c r="D215" s="716"/>
      <c r="E215" s="717">
        <f t="shared" si="3"/>
      </c>
    </row>
    <row r="216" spans="1:5" ht="12.75">
      <c r="A216" s="715"/>
      <c r="B216" s="716"/>
      <c r="C216" s="717"/>
      <c r="D216" s="716"/>
      <c r="E216" s="717">
        <f t="shared" si="3"/>
      </c>
    </row>
    <row r="217" spans="1:5" ht="12.75">
      <c r="A217" s="715"/>
      <c r="B217" s="716"/>
      <c r="C217" s="717"/>
      <c r="D217" s="716"/>
      <c r="E217" s="717">
        <f t="shared" si="3"/>
      </c>
    </row>
    <row r="218" spans="1:5" ht="12.75">
      <c r="A218" s="715"/>
      <c r="B218" s="716"/>
      <c r="C218" s="717"/>
      <c r="D218" s="716"/>
      <c r="E218" s="717">
        <f t="shared" si="3"/>
      </c>
    </row>
    <row r="219" spans="1:5" ht="12.75">
      <c r="A219" s="715"/>
      <c r="B219" s="716"/>
      <c r="C219" s="717"/>
      <c r="D219" s="716"/>
      <c r="E219" s="717">
        <f t="shared" si="3"/>
      </c>
    </row>
    <row r="220" spans="1:5" ht="12.75">
      <c r="A220" s="715"/>
      <c r="B220" s="716"/>
      <c r="C220" s="717"/>
      <c r="D220" s="716"/>
      <c r="E220" s="717">
        <f t="shared" si="3"/>
      </c>
    </row>
    <row r="221" spans="1:5" ht="12.75">
      <c r="A221" s="715"/>
      <c r="B221" s="716"/>
      <c r="C221" s="717"/>
      <c r="D221" s="716"/>
      <c r="E221" s="717">
        <f t="shared" si="3"/>
      </c>
    </row>
    <row r="222" spans="1:5" ht="12.75">
      <c r="A222" s="715"/>
      <c r="B222" s="716"/>
      <c r="C222" s="717"/>
      <c r="D222" s="716"/>
      <c r="E222" s="717">
        <f t="shared" si="3"/>
      </c>
    </row>
    <row r="223" spans="1:5" ht="12.75">
      <c r="A223" s="715"/>
      <c r="B223" s="716"/>
      <c r="C223" s="717"/>
      <c r="D223" s="716"/>
      <c r="E223" s="717">
        <f t="shared" si="3"/>
      </c>
    </row>
    <row r="224" spans="1:5" ht="12.75">
      <c r="A224" s="715"/>
      <c r="B224" s="716"/>
      <c r="C224" s="717"/>
      <c r="D224" s="716"/>
      <c r="E224" s="717">
        <f t="shared" si="3"/>
      </c>
    </row>
    <row r="225" spans="1:5" ht="12.75">
      <c r="A225" s="715"/>
      <c r="B225" s="716"/>
      <c r="C225" s="717"/>
      <c r="D225" s="716"/>
      <c r="E225" s="717">
        <f t="shared" si="3"/>
      </c>
    </row>
    <row r="226" spans="1:5" ht="12.75">
      <c r="A226" s="715"/>
      <c r="B226" s="716"/>
      <c r="C226" s="717"/>
      <c r="D226" s="716"/>
      <c r="E226" s="717">
        <f t="shared" si="3"/>
      </c>
    </row>
    <row r="227" spans="1:5" ht="12.75">
      <c r="A227" s="715"/>
      <c r="B227" s="716"/>
      <c r="C227" s="717"/>
      <c r="D227" s="716"/>
      <c r="E227" s="717">
        <f t="shared" si="3"/>
      </c>
    </row>
    <row r="228" spans="1:5" ht="12.75">
      <c r="A228" s="715"/>
      <c r="B228" s="716"/>
      <c r="C228" s="717"/>
      <c r="D228" s="716"/>
      <c r="E228" s="717">
        <f t="shared" si="3"/>
      </c>
    </row>
    <row r="229" spans="1:5" ht="12.75">
      <c r="A229" s="715"/>
      <c r="B229" s="716"/>
      <c r="C229" s="717"/>
      <c r="D229" s="716"/>
      <c r="E229" s="717">
        <f t="shared" si="3"/>
      </c>
    </row>
    <row r="230" spans="1:5" ht="12.75">
      <c r="A230" s="715"/>
      <c r="B230" s="716"/>
      <c r="C230" s="717"/>
      <c r="D230" s="716"/>
      <c r="E230" s="717">
        <f t="shared" si="3"/>
      </c>
    </row>
    <row r="231" spans="1:5" ht="12.75">
      <c r="A231" s="715"/>
      <c r="B231" s="716"/>
      <c r="C231" s="717"/>
      <c r="D231" s="716"/>
      <c r="E231" s="717">
        <f t="shared" si="3"/>
      </c>
    </row>
    <row r="232" spans="1:5" ht="12.75">
      <c r="A232" s="715"/>
      <c r="B232" s="716"/>
      <c r="C232" s="717"/>
      <c r="D232" s="716"/>
      <c r="E232" s="717">
        <f t="shared" si="3"/>
      </c>
    </row>
    <row r="233" spans="1:5" ht="12.75">
      <c r="A233" s="715"/>
      <c r="B233" s="716"/>
      <c r="C233" s="717"/>
      <c r="D233" s="716"/>
      <c r="E233" s="717">
        <f t="shared" si="3"/>
      </c>
    </row>
    <row r="234" spans="1:5" ht="12.75">
      <c r="A234" s="715"/>
      <c r="B234" s="716"/>
      <c r="C234" s="717"/>
      <c r="D234" s="716"/>
      <c r="E234" s="717">
        <f t="shared" si="3"/>
      </c>
    </row>
    <row r="235" spans="1:5" ht="12.75">
      <c r="A235" s="715"/>
      <c r="B235" s="716"/>
      <c r="C235" s="717"/>
      <c r="D235" s="716"/>
      <c r="E235" s="717">
        <f t="shared" si="3"/>
      </c>
    </row>
    <row r="236" spans="1:5" ht="12.75">
      <c r="A236" s="715"/>
      <c r="B236" s="716"/>
      <c r="C236" s="717"/>
      <c r="D236" s="716"/>
      <c r="E236" s="717">
        <f t="shared" si="3"/>
      </c>
    </row>
    <row r="237" spans="1:5" ht="12.75">
      <c r="A237" s="715"/>
      <c r="B237" s="716"/>
      <c r="C237" s="717"/>
      <c r="D237" s="716"/>
      <c r="E237" s="717">
        <f t="shared" si="3"/>
      </c>
    </row>
    <row r="238" spans="1:5" ht="12.75">
      <c r="A238" s="715"/>
      <c r="B238" s="716"/>
      <c r="C238" s="717"/>
      <c r="D238" s="716"/>
      <c r="E238" s="717">
        <f t="shared" si="3"/>
      </c>
    </row>
    <row r="239" spans="1:5" ht="12.75">
      <c r="A239" s="715"/>
      <c r="B239" s="716"/>
      <c r="C239" s="717"/>
      <c r="D239" s="716"/>
      <c r="E239" s="717">
        <f t="shared" si="3"/>
      </c>
    </row>
    <row r="240" spans="1:5" ht="12.75">
      <c r="A240" s="715"/>
      <c r="B240" s="716"/>
      <c r="C240" s="717"/>
      <c r="D240" s="716"/>
      <c r="E240" s="717">
        <f t="shared" si="3"/>
      </c>
    </row>
    <row r="241" spans="1:5" ht="12.75">
      <c r="A241" s="715"/>
      <c r="B241" s="716"/>
      <c r="C241" s="717"/>
      <c r="D241" s="716"/>
      <c r="E241" s="717">
        <f t="shared" si="3"/>
      </c>
    </row>
    <row r="242" spans="1:5" ht="12.75">
      <c r="A242" s="715"/>
      <c r="B242" s="716"/>
      <c r="C242" s="717"/>
      <c r="D242" s="716"/>
      <c r="E242" s="717">
        <f t="shared" si="3"/>
      </c>
    </row>
    <row r="243" spans="1:5" ht="12.75">
      <c r="A243" s="715"/>
      <c r="B243" s="716"/>
      <c r="C243" s="717"/>
      <c r="D243" s="716"/>
      <c r="E243" s="717">
        <f t="shared" si="3"/>
      </c>
    </row>
    <row r="244" spans="1:5" ht="12.75">
      <c r="A244" s="715"/>
      <c r="B244" s="716"/>
      <c r="C244" s="717"/>
      <c r="D244" s="716"/>
      <c r="E244" s="717">
        <f t="shared" si="3"/>
      </c>
    </row>
    <row r="245" spans="1:5" ht="12.75">
      <c r="A245" s="715"/>
      <c r="B245" s="716"/>
      <c r="C245" s="717"/>
      <c r="D245" s="716"/>
      <c r="E245" s="717">
        <f t="shared" si="3"/>
      </c>
    </row>
    <row r="246" spans="1:5" ht="12.75">
      <c r="A246" s="715"/>
      <c r="B246" s="716"/>
      <c r="C246" s="717"/>
      <c r="D246" s="716"/>
      <c r="E246" s="717">
        <f t="shared" si="3"/>
      </c>
    </row>
    <row r="247" spans="1:5" ht="12.75">
      <c r="A247" s="715"/>
      <c r="B247" s="716"/>
      <c r="C247" s="717"/>
      <c r="D247" s="716"/>
      <c r="E247" s="717">
        <f t="shared" si="3"/>
      </c>
    </row>
    <row r="248" spans="1:5" ht="12.75">
      <c r="A248" s="715"/>
      <c r="B248" s="716"/>
      <c r="C248" s="717"/>
      <c r="D248" s="716"/>
      <c r="E248" s="717">
        <f t="shared" si="3"/>
      </c>
    </row>
    <row r="249" spans="1:5" ht="12.75">
      <c r="A249" s="715"/>
      <c r="B249" s="716"/>
      <c r="C249" s="717"/>
      <c r="D249" s="716"/>
      <c r="E249" s="717">
        <f t="shared" si="3"/>
      </c>
    </row>
    <row r="250" spans="1:5" ht="12.75">
      <c r="A250" s="715"/>
      <c r="B250" s="716"/>
      <c r="C250" s="717"/>
      <c r="D250" s="716"/>
      <c r="E250" s="717">
        <f t="shared" si="3"/>
      </c>
    </row>
    <row r="251" spans="1:5" ht="12.75">
      <c r="A251" s="715"/>
      <c r="B251" s="716"/>
      <c r="C251" s="717"/>
      <c r="D251" s="716"/>
      <c r="E251" s="717">
        <f t="shared" si="3"/>
      </c>
    </row>
    <row r="252" spans="1:5" ht="12.75">
      <c r="A252" s="715"/>
      <c r="B252" s="716"/>
      <c r="C252" s="717"/>
      <c r="D252" s="716"/>
      <c r="E252" s="717">
        <f t="shared" si="3"/>
      </c>
    </row>
    <row r="253" spans="1:5" ht="12.75">
      <c r="A253" s="715"/>
      <c r="B253" s="716"/>
      <c r="C253" s="717"/>
      <c r="D253" s="716"/>
      <c r="E253" s="717">
        <f t="shared" si="3"/>
      </c>
    </row>
    <row r="254" spans="1:5" ht="12.75">
      <c r="A254" s="715"/>
      <c r="B254" s="716"/>
      <c r="C254" s="717"/>
      <c r="D254" s="716"/>
      <c r="E254" s="717">
        <f t="shared" si="3"/>
      </c>
    </row>
    <row r="255" spans="1:5" ht="12.75">
      <c r="A255" s="715"/>
      <c r="B255" s="716"/>
      <c r="C255" s="717"/>
      <c r="D255" s="716"/>
      <c r="E255" s="717">
        <f t="shared" si="3"/>
      </c>
    </row>
    <row r="256" spans="1:5" ht="12.75">
      <c r="A256" s="715"/>
      <c r="B256" s="716"/>
      <c r="C256" s="717"/>
      <c r="D256" s="716"/>
      <c r="E256" s="717">
        <f t="shared" si="3"/>
      </c>
    </row>
    <row r="257" spans="1:5" ht="12.75">
      <c r="A257" s="715"/>
      <c r="B257" s="716"/>
      <c r="C257" s="717"/>
      <c r="D257" s="716"/>
      <c r="E257" s="717">
        <f t="shared" si="3"/>
      </c>
    </row>
    <row r="258" spans="1:5" ht="12.75">
      <c r="A258" s="715"/>
      <c r="B258" s="716"/>
      <c r="C258" s="717"/>
      <c r="D258" s="716"/>
      <c r="E258" s="717">
        <f t="shared" si="3"/>
      </c>
    </row>
    <row r="259" spans="1:5" ht="12.75">
      <c r="A259" s="715"/>
      <c r="B259" s="716"/>
      <c r="C259" s="717"/>
      <c r="D259" s="716"/>
      <c r="E259" s="717">
        <f aca="true" t="shared" si="4" ref="E259:E322">IF(B259&lt;&gt;0,IF(ABS(B259-D259)&gt;0.1,"KO","OK"),"")</f>
      </c>
    </row>
    <row r="260" spans="1:5" ht="12.75">
      <c r="A260" s="715"/>
      <c r="B260" s="716"/>
      <c r="C260" s="717"/>
      <c r="D260" s="716"/>
      <c r="E260" s="717">
        <f t="shared" si="4"/>
      </c>
    </row>
    <row r="261" spans="1:5" ht="12.75">
      <c r="A261" s="715"/>
      <c r="B261" s="716"/>
      <c r="C261" s="717"/>
      <c r="D261" s="716"/>
      <c r="E261" s="717">
        <f t="shared" si="4"/>
      </c>
    </row>
    <row r="262" spans="1:5" ht="12.75">
      <c r="A262" s="715"/>
      <c r="B262" s="716"/>
      <c r="C262" s="717"/>
      <c r="D262" s="716"/>
      <c r="E262" s="717">
        <f t="shared" si="4"/>
      </c>
    </row>
    <row r="263" spans="1:5" ht="12.75">
      <c r="A263" s="715"/>
      <c r="B263" s="716"/>
      <c r="C263" s="717"/>
      <c r="D263" s="716"/>
      <c r="E263" s="717">
        <f t="shared" si="4"/>
      </c>
    </row>
    <row r="264" spans="1:5" ht="12.75">
      <c r="A264" s="715"/>
      <c r="B264" s="716"/>
      <c r="C264" s="717"/>
      <c r="D264" s="716"/>
      <c r="E264" s="717">
        <f t="shared" si="4"/>
      </c>
    </row>
    <row r="265" spans="1:5" ht="12.75">
      <c r="A265" s="715"/>
      <c r="B265" s="716"/>
      <c r="C265" s="717"/>
      <c r="D265" s="716"/>
      <c r="E265" s="717">
        <f t="shared" si="4"/>
      </c>
    </row>
    <row r="266" spans="1:5" ht="12.75">
      <c r="A266" s="715"/>
      <c r="B266" s="716"/>
      <c r="C266" s="717"/>
      <c r="D266" s="716"/>
      <c r="E266" s="717">
        <f t="shared" si="4"/>
      </c>
    </row>
    <row r="267" spans="1:5" ht="12.75">
      <c r="A267" s="715"/>
      <c r="B267" s="716"/>
      <c r="C267" s="717"/>
      <c r="D267" s="716"/>
      <c r="E267" s="717">
        <f t="shared" si="4"/>
      </c>
    </row>
    <row r="268" spans="1:5" ht="12.75">
      <c r="A268" s="715"/>
      <c r="B268" s="716"/>
      <c r="C268" s="717"/>
      <c r="D268" s="716"/>
      <c r="E268" s="717">
        <f t="shared" si="4"/>
      </c>
    </row>
    <row r="269" spans="1:5" ht="12.75">
      <c r="A269" s="715"/>
      <c r="B269" s="716"/>
      <c r="C269" s="717"/>
      <c r="D269" s="716"/>
      <c r="E269" s="717">
        <f t="shared" si="4"/>
      </c>
    </row>
    <row r="270" spans="1:5" ht="12.75">
      <c r="A270" s="715"/>
      <c r="B270" s="716"/>
      <c r="C270" s="717"/>
      <c r="D270" s="716"/>
      <c r="E270" s="717">
        <f t="shared" si="4"/>
      </c>
    </row>
    <row r="271" spans="1:5" ht="12.75">
      <c r="A271" s="715"/>
      <c r="B271" s="716"/>
      <c r="C271" s="717"/>
      <c r="D271" s="716"/>
      <c r="E271" s="717">
        <f t="shared" si="4"/>
      </c>
    </row>
    <row r="272" spans="1:5" ht="12.75">
      <c r="A272" s="715"/>
      <c r="B272" s="716"/>
      <c r="C272" s="717"/>
      <c r="D272" s="716"/>
      <c r="E272" s="717">
        <f t="shared" si="4"/>
      </c>
    </row>
    <row r="273" spans="1:5" ht="12.75">
      <c r="A273" s="715"/>
      <c r="B273" s="716"/>
      <c r="C273" s="717"/>
      <c r="D273" s="716"/>
      <c r="E273" s="717">
        <f t="shared" si="4"/>
      </c>
    </row>
    <row r="274" spans="1:5" ht="12.75">
      <c r="A274" s="715"/>
      <c r="B274" s="716"/>
      <c r="C274" s="717"/>
      <c r="D274" s="716"/>
      <c r="E274" s="717">
        <f t="shared" si="4"/>
      </c>
    </row>
    <row r="275" spans="1:5" ht="12.75">
      <c r="A275" s="715"/>
      <c r="B275" s="716"/>
      <c r="C275" s="717"/>
      <c r="D275" s="716"/>
      <c r="E275" s="717">
        <f t="shared" si="4"/>
      </c>
    </row>
    <row r="276" spans="1:5" ht="12.75">
      <c r="A276" s="715"/>
      <c r="B276" s="716"/>
      <c r="C276" s="717"/>
      <c r="D276" s="716"/>
      <c r="E276" s="717">
        <f t="shared" si="4"/>
      </c>
    </row>
    <row r="277" spans="1:5" ht="12.75">
      <c r="A277" s="715"/>
      <c r="B277" s="716"/>
      <c r="C277" s="717"/>
      <c r="D277" s="716"/>
      <c r="E277" s="717">
        <f t="shared" si="4"/>
      </c>
    </row>
    <row r="278" spans="1:5" ht="12.75">
      <c r="A278" s="715"/>
      <c r="B278" s="716"/>
      <c r="C278" s="717"/>
      <c r="D278" s="716"/>
      <c r="E278" s="717">
        <f t="shared" si="4"/>
      </c>
    </row>
    <row r="279" spans="1:5" ht="12.75">
      <c r="A279" s="715"/>
      <c r="B279" s="716"/>
      <c r="C279" s="717"/>
      <c r="D279" s="716"/>
      <c r="E279" s="717">
        <f t="shared" si="4"/>
      </c>
    </row>
    <row r="280" spans="1:5" ht="12.75">
      <c r="A280" s="715"/>
      <c r="B280" s="716"/>
      <c r="C280" s="717"/>
      <c r="D280" s="716"/>
      <c r="E280" s="717">
        <f t="shared" si="4"/>
      </c>
    </row>
    <row r="281" spans="1:5" ht="12.75">
      <c r="A281" s="715"/>
      <c r="B281" s="716"/>
      <c r="C281" s="717"/>
      <c r="D281" s="716"/>
      <c r="E281" s="717">
        <f t="shared" si="4"/>
      </c>
    </row>
    <row r="282" spans="1:5" ht="12.75">
      <c r="A282" s="715"/>
      <c r="B282" s="716"/>
      <c r="C282" s="717"/>
      <c r="D282" s="716"/>
      <c r="E282" s="717">
        <f t="shared" si="4"/>
      </c>
    </row>
    <row r="283" spans="1:5" ht="12.75">
      <c r="A283" s="715"/>
      <c r="B283" s="716"/>
      <c r="C283" s="717"/>
      <c r="D283" s="716"/>
      <c r="E283" s="717">
        <f t="shared" si="4"/>
      </c>
    </row>
    <row r="284" spans="1:5" ht="12.75">
      <c r="A284" s="715"/>
      <c r="B284" s="716"/>
      <c r="C284" s="717"/>
      <c r="D284" s="716"/>
      <c r="E284" s="717">
        <f t="shared" si="4"/>
      </c>
    </row>
    <row r="285" spans="1:5" ht="12.75">
      <c r="A285" s="715"/>
      <c r="B285" s="716"/>
      <c r="C285" s="717"/>
      <c r="D285" s="716"/>
      <c r="E285" s="717">
        <f t="shared" si="4"/>
      </c>
    </row>
    <row r="286" spans="1:5" ht="12.75">
      <c r="A286" s="715"/>
      <c r="B286" s="716"/>
      <c r="C286" s="717"/>
      <c r="D286" s="716"/>
      <c r="E286" s="717">
        <f t="shared" si="4"/>
      </c>
    </row>
    <row r="287" spans="1:5" ht="12.75">
      <c r="A287" s="715"/>
      <c r="B287" s="716"/>
      <c r="C287" s="717"/>
      <c r="D287" s="716"/>
      <c r="E287" s="717">
        <f t="shared" si="4"/>
      </c>
    </row>
    <row r="288" spans="1:5" ht="12.75">
      <c r="A288" s="715"/>
      <c r="B288" s="716"/>
      <c r="C288" s="717"/>
      <c r="D288" s="716"/>
      <c r="E288" s="717">
        <f t="shared" si="4"/>
      </c>
    </row>
    <row r="289" spans="1:5" ht="12.75">
      <c r="A289" s="715"/>
      <c r="B289" s="716"/>
      <c r="C289" s="717"/>
      <c r="D289" s="716"/>
      <c r="E289" s="717">
        <f t="shared" si="4"/>
      </c>
    </row>
    <row r="290" spans="1:5" ht="12.75">
      <c r="A290" s="715"/>
      <c r="B290" s="716"/>
      <c r="C290" s="717"/>
      <c r="D290" s="716"/>
      <c r="E290" s="717">
        <f t="shared" si="4"/>
      </c>
    </row>
    <row r="291" spans="1:5" ht="12.75">
      <c r="A291" s="715"/>
      <c r="B291" s="716"/>
      <c r="C291" s="717"/>
      <c r="D291" s="716"/>
      <c r="E291" s="717">
        <f t="shared" si="4"/>
      </c>
    </row>
    <row r="292" spans="1:5" ht="12.75">
      <c r="A292" s="715"/>
      <c r="B292" s="716"/>
      <c r="C292" s="717"/>
      <c r="D292" s="716"/>
      <c r="E292" s="717">
        <f t="shared" si="4"/>
      </c>
    </row>
    <row r="293" spans="1:5" ht="12.75">
      <c r="A293" s="715"/>
      <c r="B293" s="716"/>
      <c r="C293" s="717"/>
      <c r="D293" s="716"/>
      <c r="E293" s="717">
        <f t="shared" si="4"/>
      </c>
    </row>
    <row r="294" spans="1:5" ht="12.75">
      <c r="A294" s="715"/>
      <c r="B294" s="716"/>
      <c r="C294" s="717"/>
      <c r="D294" s="716"/>
      <c r="E294" s="717">
        <f t="shared" si="4"/>
      </c>
    </row>
    <row r="295" spans="1:5" ht="12.75">
      <c r="A295" s="715"/>
      <c r="B295" s="716"/>
      <c r="C295" s="717"/>
      <c r="D295" s="716"/>
      <c r="E295" s="717">
        <f t="shared" si="4"/>
      </c>
    </row>
    <row r="296" spans="1:5" ht="12.75">
      <c r="A296" s="715"/>
      <c r="B296" s="716"/>
      <c r="C296" s="717"/>
      <c r="D296" s="716"/>
      <c r="E296" s="717">
        <f t="shared" si="4"/>
      </c>
    </row>
    <row r="297" spans="1:5" ht="12.75">
      <c r="A297" s="715"/>
      <c r="B297" s="716"/>
      <c r="C297" s="717"/>
      <c r="D297" s="716"/>
      <c r="E297" s="717">
        <f t="shared" si="4"/>
      </c>
    </row>
    <row r="298" spans="1:5" ht="12.75">
      <c r="A298" s="715"/>
      <c r="B298" s="716"/>
      <c r="C298" s="717"/>
      <c r="D298" s="716"/>
      <c r="E298" s="717">
        <f t="shared" si="4"/>
      </c>
    </row>
    <row r="299" spans="1:5" ht="12.75">
      <c r="A299" s="715"/>
      <c r="B299" s="716"/>
      <c r="C299" s="717"/>
      <c r="D299" s="716"/>
      <c r="E299" s="717">
        <f t="shared" si="4"/>
      </c>
    </row>
    <row r="300" spans="1:5" ht="12.75">
      <c r="A300" s="715"/>
      <c r="B300" s="716"/>
      <c r="C300" s="717"/>
      <c r="D300" s="716"/>
      <c r="E300" s="717">
        <f t="shared" si="4"/>
      </c>
    </row>
    <row r="301" spans="1:5" ht="12.75">
      <c r="A301" s="715"/>
      <c r="B301" s="716"/>
      <c r="C301" s="717"/>
      <c r="D301" s="716"/>
      <c r="E301" s="717">
        <f t="shared" si="4"/>
      </c>
    </row>
    <row r="302" spans="1:5" ht="12.75">
      <c r="A302" s="715"/>
      <c r="B302" s="716"/>
      <c r="C302" s="717"/>
      <c r="D302" s="716"/>
      <c r="E302" s="717">
        <f t="shared" si="4"/>
      </c>
    </row>
    <row r="303" spans="1:5" ht="12.75">
      <c r="A303" s="715"/>
      <c r="B303" s="716"/>
      <c r="C303" s="717"/>
      <c r="D303" s="716"/>
      <c r="E303" s="717">
        <f t="shared" si="4"/>
      </c>
    </row>
    <row r="304" spans="1:5" ht="12.75">
      <c r="A304" s="715"/>
      <c r="B304" s="716"/>
      <c r="C304" s="717"/>
      <c r="D304" s="716"/>
      <c r="E304" s="717">
        <f t="shared" si="4"/>
      </c>
    </row>
    <row r="305" spans="1:5" ht="12.75">
      <c r="A305" s="715"/>
      <c r="B305" s="716"/>
      <c r="C305" s="717"/>
      <c r="D305" s="716"/>
      <c r="E305" s="717">
        <f t="shared" si="4"/>
      </c>
    </row>
    <row r="306" spans="1:5" ht="12.75">
      <c r="A306" s="715"/>
      <c r="B306" s="716"/>
      <c r="C306" s="717"/>
      <c r="D306" s="716"/>
      <c r="E306" s="717">
        <f t="shared" si="4"/>
      </c>
    </row>
    <row r="307" spans="1:5" ht="12.75">
      <c r="A307" s="715"/>
      <c r="B307" s="716"/>
      <c r="C307" s="717"/>
      <c r="D307" s="716"/>
      <c r="E307" s="717">
        <f t="shared" si="4"/>
      </c>
    </row>
    <row r="308" spans="1:5" ht="12.75">
      <c r="A308" s="715"/>
      <c r="B308" s="716"/>
      <c r="C308" s="717"/>
      <c r="D308" s="716"/>
      <c r="E308" s="717">
        <f t="shared" si="4"/>
      </c>
    </row>
    <row r="309" spans="1:5" ht="12.75">
      <c r="A309" s="715"/>
      <c r="B309" s="716"/>
      <c r="C309" s="717"/>
      <c r="D309" s="716"/>
      <c r="E309" s="717">
        <f t="shared" si="4"/>
      </c>
    </row>
    <row r="310" spans="1:5" ht="12.75">
      <c r="A310" s="715"/>
      <c r="B310" s="716"/>
      <c r="C310" s="717"/>
      <c r="D310" s="716"/>
      <c r="E310" s="717">
        <f t="shared" si="4"/>
      </c>
    </row>
    <row r="311" spans="1:5" ht="12.75">
      <c r="A311" s="715"/>
      <c r="B311" s="716"/>
      <c r="C311" s="717"/>
      <c r="D311" s="716"/>
      <c r="E311" s="717">
        <f t="shared" si="4"/>
      </c>
    </row>
    <row r="312" spans="1:5" ht="12.75">
      <c r="A312" s="715"/>
      <c r="B312" s="716"/>
      <c r="C312" s="717"/>
      <c r="D312" s="716"/>
      <c r="E312" s="717">
        <f t="shared" si="4"/>
      </c>
    </row>
    <row r="313" spans="1:5" ht="12.75">
      <c r="A313" s="715"/>
      <c r="B313" s="716"/>
      <c r="C313" s="717"/>
      <c r="D313" s="716"/>
      <c r="E313" s="717">
        <f t="shared" si="4"/>
      </c>
    </row>
    <row r="314" spans="1:5" ht="12.75">
      <c r="A314" s="715"/>
      <c r="B314" s="716"/>
      <c r="C314" s="717"/>
      <c r="D314" s="716"/>
      <c r="E314" s="717">
        <f t="shared" si="4"/>
      </c>
    </row>
    <row r="315" spans="1:5" ht="12.75">
      <c r="A315" s="715"/>
      <c r="B315" s="716"/>
      <c r="C315" s="717"/>
      <c r="D315" s="716"/>
      <c r="E315" s="717">
        <f t="shared" si="4"/>
      </c>
    </row>
    <row r="316" spans="1:5" ht="12.75">
      <c r="A316" s="715"/>
      <c r="B316" s="716"/>
      <c r="C316" s="717"/>
      <c r="D316" s="716"/>
      <c r="E316" s="717">
        <f t="shared" si="4"/>
      </c>
    </row>
    <row r="317" spans="1:5" ht="12.75">
      <c r="A317" s="715"/>
      <c r="B317" s="716"/>
      <c r="C317" s="717"/>
      <c r="D317" s="716"/>
      <c r="E317" s="717">
        <f t="shared" si="4"/>
      </c>
    </row>
    <row r="318" spans="1:5" ht="12.75">
      <c r="A318" s="715"/>
      <c r="B318" s="716"/>
      <c r="C318" s="717"/>
      <c r="D318" s="716"/>
      <c r="E318" s="717">
        <f t="shared" si="4"/>
      </c>
    </row>
    <row r="319" spans="1:5" ht="12.75">
      <c r="A319" s="715"/>
      <c r="B319" s="716"/>
      <c r="C319" s="717"/>
      <c r="D319" s="716"/>
      <c r="E319" s="717">
        <f t="shared" si="4"/>
      </c>
    </row>
    <row r="320" spans="1:5" ht="12.75">
      <c r="A320" s="715"/>
      <c r="B320" s="716"/>
      <c r="C320" s="717"/>
      <c r="D320" s="716"/>
      <c r="E320" s="717">
        <f t="shared" si="4"/>
      </c>
    </row>
    <row r="321" spans="1:5" ht="12.75">
      <c r="A321" s="715"/>
      <c r="B321" s="716"/>
      <c r="C321" s="717"/>
      <c r="D321" s="716"/>
      <c r="E321" s="717">
        <f t="shared" si="4"/>
      </c>
    </row>
    <row r="322" spans="1:5" ht="12.75">
      <c r="A322" s="715"/>
      <c r="B322" s="716"/>
      <c r="C322" s="717"/>
      <c r="D322" s="716"/>
      <c r="E322" s="717">
        <f t="shared" si="4"/>
      </c>
    </row>
    <row r="323" spans="1:5" ht="12.75">
      <c r="A323" s="715"/>
      <c r="B323" s="716"/>
      <c r="C323" s="717"/>
      <c r="D323" s="716"/>
      <c r="E323" s="717">
        <f aca="true" t="shared" si="5" ref="E323:E386">IF(B323&lt;&gt;0,IF(ABS(B323-D323)&gt;0.1,"KO","OK"),"")</f>
      </c>
    </row>
    <row r="324" spans="1:5" ht="12.75">
      <c r="A324" s="715"/>
      <c r="B324" s="716"/>
      <c r="C324" s="717"/>
      <c r="D324" s="716"/>
      <c r="E324" s="717">
        <f t="shared" si="5"/>
      </c>
    </row>
    <row r="325" spans="1:5" ht="12.75">
      <c r="A325" s="715"/>
      <c r="B325" s="716"/>
      <c r="C325" s="717"/>
      <c r="D325" s="716"/>
      <c r="E325" s="717">
        <f t="shared" si="5"/>
      </c>
    </row>
    <row r="326" spans="1:5" ht="12.75">
      <c r="A326" s="715"/>
      <c r="B326" s="716"/>
      <c r="C326" s="717"/>
      <c r="D326" s="716"/>
      <c r="E326" s="717">
        <f t="shared" si="5"/>
      </c>
    </row>
    <row r="327" spans="1:5" ht="12.75">
      <c r="A327" s="715"/>
      <c r="B327" s="716"/>
      <c r="C327" s="717"/>
      <c r="D327" s="716"/>
      <c r="E327" s="717">
        <f t="shared" si="5"/>
      </c>
    </row>
    <row r="328" spans="1:5" ht="12.75">
      <c r="A328" s="715"/>
      <c r="B328" s="716"/>
      <c r="C328" s="717"/>
      <c r="D328" s="716"/>
      <c r="E328" s="717">
        <f t="shared" si="5"/>
      </c>
    </row>
    <row r="329" spans="1:5" ht="12.75">
      <c r="A329" s="715"/>
      <c r="B329" s="716"/>
      <c r="C329" s="717"/>
      <c r="D329" s="716"/>
      <c r="E329" s="717">
        <f t="shared" si="5"/>
      </c>
    </row>
    <row r="330" spans="1:5" ht="12.75">
      <c r="A330" s="715"/>
      <c r="B330" s="716"/>
      <c r="C330" s="717"/>
      <c r="D330" s="716"/>
      <c r="E330" s="717">
        <f t="shared" si="5"/>
      </c>
    </row>
    <row r="331" spans="1:5" ht="12.75">
      <c r="A331" s="715"/>
      <c r="B331" s="716"/>
      <c r="C331" s="717"/>
      <c r="D331" s="716"/>
      <c r="E331" s="717">
        <f t="shared" si="5"/>
      </c>
    </row>
    <row r="332" spans="1:5" ht="12.75">
      <c r="A332" s="715"/>
      <c r="B332" s="716"/>
      <c r="C332" s="717"/>
      <c r="D332" s="716"/>
      <c r="E332" s="717">
        <f t="shared" si="5"/>
      </c>
    </row>
    <row r="333" spans="1:5" ht="12.75">
      <c r="A333" s="715"/>
      <c r="B333" s="716"/>
      <c r="C333" s="717"/>
      <c r="D333" s="716"/>
      <c r="E333" s="717">
        <f t="shared" si="5"/>
      </c>
    </row>
    <row r="334" spans="1:5" ht="12.75">
      <c r="A334" s="715"/>
      <c r="B334" s="716"/>
      <c r="C334" s="717"/>
      <c r="D334" s="716"/>
      <c r="E334" s="717">
        <f t="shared" si="5"/>
      </c>
    </row>
    <row r="335" spans="1:5" ht="12.75">
      <c r="A335" s="715"/>
      <c r="B335" s="716"/>
      <c r="C335" s="717"/>
      <c r="D335" s="716"/>
      <c r="E335" s="717">
        <f t="shared" si="5"/>
      </c>
    </row>
    <row r="336" spans="1:5" ht="12.75">
      <c r="A336" s="715"/>
      <c r="B336" s="716"/>
      <c r="C336" s="717"/>
      <c r="D336" s="716"/>
      <c r="E336" s="717">
        <f t="shared" si="5"/>
      </c>
    </row>
    <row r="337" spans="1:5" ht="12.75">
      <c r="A337" s="715"/>
      <c r="B337" s="716"/>
      <c r="C337" s="717"/>
      <c r="D337" s="716"/>
      <c r="E337" s="717">
        <f t="shared" si="5"/>
      </c>
    </row>
    <row r="338" spans="1:5" ht="12.75">
      <c r="A338" s="715"/>
      <c r="B338" s="716"/>
      <c r="C338" s="717"/>
      <c r="D338" s="716"/>
      <c r="E338" s="717">
        <f t="shared" si="5"/>
      </c>
    </row>
    <row r="339" spans="1:5" ht="12.75">
      <c r="A339" s="715"/>
      <c r="B339" s="716"/>
      <c r="C339" s="717"/>
      <c r="D339" s="716"/>
      <c r="E339" s="717">
        <f t="shared" si="5"/>
      </c>
    </row>
    <row r="340" spans="1:5" ht="12.75">
      <c r="A340" s="715"/>
      <c r="B340" s="716"/>
      <c r="C340" s="717"/>
      <c r="D340" s="716"/>
      <c r="E340" s="717">
        <f t="shared" si="5"/>
      </c>
    </row>
    <row r="341" spans="1:5" ht="12.75">
      <c r="A341" s="715"/>
      <c r="B341" s="716"/>
      <c r="C341" s="717"/>
      <c r="D341" s="716"/>
      <c r="E341" s="717">
        <f t="shared" si="5"/>
      </c>
    </row>
    <row r="342" spans="1:5" ht="12.75">
      <c r="A342" s="715"/>
      <c r="B342" s="716"/>
      <c r="C342" s="717"/>
      <c r="D342" s="716"/>
      <c r="E342" s="717">
        <f t="shared" si="5"/>
      </c>
    </row>
    <row r="343" spans="1:5" ht="12.75">
      <c r="A343" s="715"/>
      <c r="B343" s="716"/>
      <c r="C343" s="717"/>
      <c r="D343" s="716"/>
      <c r="E343" s="717">
        <f t="shared" si="5"/>
      </c>
    </row>
    <row r="344" spans="1:5" ht="12.75">
      <c r="A344" s="715"/>
      <c r="B344" s="716"/>
      <c r="C344" s="717"/>
      <c r="D344" s="716"/>
      <c r="E344" s="717">
        <f t="shared" si="5"/>
      </c>
    </row>
    <row r="345" spans="1:5" ht="12.75">
      <c r="A345" s="715"/>
      <c r="B345" s="716"/>
      <c r="C345" s="717"/>
      <c r="D345" s="716"/>
      <c r="E345" s="717">
        <f t="shared" si="5"/>
      </c>
    </row>
    <row r="346" spans="1:5" ht="12.75">
      <c r="A346" s="715"/>
      <c r="B346" s="716"/>
      <c r="C346" s="717"/>
      <c r="D346" s="716"/>
      <c r="E346" s="717">
        <f t="shared" si="5"/>
      </c>
    </row>
    <row r="347" spans="1:5" ht="12.75">
      <c r="A347" s="715"/>
      <c r="B347" s="716"/>
      <c r="C347" s="717"/>
      <c r="D347" s="716"/>
      <c r="E347" s="717">
        <f t="shared" si="5"/>
      </c>
    </row>
    <row r="348" spans="1:5" ht="12.75">
      <c r="A348" s="715"/>
      <c r="B348" s="716"/>
      <c r="C348" s="717"/>
      <c r="D348" s="716"/>
      <c r="E348" s="717">
        <f t="shared" si="5"/>
      </c>
    </row>
    <row r="349" spans="1:5" ht="12.75">
      <c r="A349" s="715"/>
      <c r="B349" s="716"/>
      <c r="C349" s="717"/>
      <c r="D349" s="716"/>
      <c r="E349" s="717">
        <f t="shared" si="5"/>
      </c>
    </row>
    <row r="350" spans="1:5" ht="12.75">
      <c r="A350" s="715"/>
      <c r="B350" s="716"/>
      <c r="C350" s="717"/>
      <c r="D350" s="716"/>
      <c r="E350" s="717">
        <f t="shared" si="5"/>
      </c>
    </row>
    <row r="351" spans="1:5" ht="12.75">
      <c r="A351" s="715"/>
      <c r="B351" s="716"/>
      <c r="C351" s="717"/>
      <c r="D351" s="716"/>
      <c r="E351" s="717">
        <f t="shared" si="5"/>
      </c>
    </row>
    <row r="352" spans="1:5" ht="12.75">
      <c r="A352" s="715"/>
      <c r="B352" s="716"/>
      <c r="C352" s="717"/>
      <c r="D352" s="716"/>
      <c r="E352" s="717">
        <f t="shared" si="5"/>
      </c>
    </row>
    <row r="353" spans="1:5" ht="12.75">
      <c r="A353" s="715"/>
      <c r="B353" s="716"/>
      <c r="C353" s="717"/>
      <c r="D353" s="716"/>
      <c r="E353" s="717">
        <f t="shared" si="5"/>
      </c>
    </row>
    <row r="354" spans="1:5" ht="12.75">
      <c r="A354" s="715"/>
      <c r="B354" s="716"/>
      <c r="C354" s="717"/>
      <c r="D354" s="716"/>
      <c r="E354" s="717">
        <f t="shared" si="5"/>
      </c>
    </row>
    <row r="355" spans="1:5" ht="12.75">
      <c r="A355" s="715"/>
      <c r="B355" s="716"/>
      <c r="C355" s="717"/>
      <c r="D355" s="716"/>
      <c r="E355" s="717">
        <f t="shared" si="5"/>
      </c>
    </row>
    <row r="356" spans="1:5" ht="12.75">
      <c r="A356" s="715"/>
      <c r="B356" s="716"/>
      <c r="C356" s="717"/>
      <c r="D356" s="716"/>
      <c r="E356" s="717">
        <f t="shared" si="5"/>
      </c>
    </row>
    <row r="357" spans="1:5" ht="12.75">
      <c r="A357" s="715"/>
      <c r="B357" s="716"/>
      <c r="C357" s="717"/>
      <c r="D357" s="716"/>
      <c r="E357" s="717">
        <f t="shared" si="5"/>
      </c>
    </row>
    <row r="358" spans="1:5" ht="12.75">
      <c r="A358" s="715"/>
      <c r="B358" s="716"/>
      <c r="C358" s="717"/>
      <c r="D358" s="716"/>
      <c r="E358" s="717">
        <f t="shared" si="5"/>
      </c>
    </row>
    <row r="359" spans="1:5" ht="12.75">
      <c r="A359" s="715"/>
      <c r="B359" s="716"/>
      <c r="C359" s="717"/>
      <c r="D359" s="716"/>
      <c r="E359" s="717">
        <f t="shared" si="5"/>
      </c>
    </row>
    <row r="360" spans="1:5" ht="12.75">
      <c r="A360" s="715"/>
      <c r="B360" s="716"/>
      <c r="C360" s="717"/>
      <c r="D360" s="716"/>
      <c r="E360" s="717">
        <f t="shared" si="5"/>
      </c>
    </row>
    <row r="361" spans="1:5" ht="12.75">
      <c r="A361" s="715"/>
      <c r="B361" s="716"/>
      <c r="C361" s="717"/>
      <c r="D361" s="716"/>
      <c r="E361" s="717">
        <f t="shared" si="5"/>
      </c>
    </row>
    <row r="362" spans="1:5" ht="12.75">
      <c r="A362" s="715"/>
      <c r="B362" s="716"/>
      <c r="C362" s="717"/>
      <c r="D362" s="716"/>
      <c r="E362" s="717">
        <f t="shared" si="5"/>
      </c>
    </row>
    <row r="363" spans="1:5" ht="12.75">
      <c r="A363" s="715"/>
      <c r="B363" s="716"/>
      <c r="C363" s="717"/>
      <c r="D363" s="716"/>
      <c r="E363" s="717">
        <f t="shared" si="5"/>
      </c>
    </row>
    <row r="364" spans="1:5" ht="12.75">
      <c r="A364" s="715"/>
      <c r="B364" s="716"/>
      <c r="C364" s="717"/>
      <c r="D364" s="716"/>
      <c r="E364" s="717">
        <f t="shared" si="5"/>
      </c>
    </row>
    <row r="365" spans="1:5" ht="12.75">
      <c r="A365" s="715"/>
      <c r="B365" s="716"/>
      <c r="C365" s="717"/>
      <c r="D365" s="716"/>
      <c r="E365" s="717">
        <f t="shared" si="5"/>
      </c>
    </row>
    <row r="366" spans="1:5" ht="12.75">
      <c r="A366" s="715"/>
      <c r="B366" s="716"/>
      <c r="C366" s="717"/>
      <c r="D366" s="716"/>
      <c r="E366" s="717">
        <f t="shared" si="5"/>
      </c>
    </row>
    <row r="367" spans="1:5" ht="12.75">
      <c r="A367" s="715"/>
      <c r="B367" s="716"/>
      <c r="C367" s="717"/>
      <c r="D367" s="716"/>
      <c r="E367" s="717">
        <f t="shared" si="5"/>
      </c>
    </row>
    <row r="368" spans="1:5" ht="12.75">
      <c r="A368" s="715"/>
      <c r="B368" s="716"/>
      <c r="C368" s="717"/>
      <c r="D368" s="716"/>
      <c r="E368" s="717">
        <f t="shared" si="5"/>
      </c>
    </row>
    <row r="369" spans="1:5" ht="12.75">
      <c r="A369" s="715"/>
      <c r="B369" s="716"/>
      <c r="C369" s="717"/>
      <c r="D369" s="716"/>
      <c r="E369" s="717">
        <f t="shared" si="5"/>
      </c>
    </row>
    <row r="370" spans="1:5" ht="12.75">
      <c r="A370" s="715"/>
      <c r="B370" s="716"/>
      <c r="C370" s="717"/>
      <c r="D370" s="716"/>
      <c r="E370" s="717">
        <f t="shared" si="5"/>
      </c>
    </row>
    <row r="371" spans="1:5" ht="12.75">
      <c r="A371" s="715"/>
      <c r="B371" s="716"/>
      <c r="C371" s="717"/>
      <c r="D371" s="716"/>
      <c r="E371" s="717">
        <f t="shared" si="5"/>
      </c>
    </row>
    <row r="372" spans="1:5" ht="12.75">
      <c r="A372" s="715"/>
      <c r="B372" s="716"/>
      <c r="C372" s="717"/>
      <c r="D372" s="716"/>
      <c r="E372" s="717">
        <f t="shared" si="5"/>
      </c>
    </row>
    <row r="373" spans="1:5" ht="12.75">
      <c r="A373" s="715"/>
      <c r="B373" s="716"/>
      <c r="C373" s="717"/>
      <c r="D373" s="716"/>
      <c r="E373" s="717">
        <f t="shared" si="5"/>
      </c>
    </row>
    <row r="374" spans="1:5" ht="12.75">
      <c r="A374" s="715"/>
      <c r="B374" s="716"/>
      <c r="C374" s="717"/>
      <c r="D374" s="716"/>
      <c r="E374" s="717">
        <f t="shared" si="5"/>
      </c>
    </row>
    <row r="375" spans="1:5" ht="12.75">
      <c r="A375" s="715"/>
      <c r="B375" s="716"/>
      <c r="C375" s="717"/>
      <c r="D375" s="716"/>
      <c r="E375" s="717">
        <f t="shared" si="5"/>
      </c>
    </row>
    <row r="376" spans="1:5" ht="12.75">
      <c r="A376" s="715"/>
      <c r="B376" s="716"/>
      <c r="C376" s="717"/>
      <c r="D376" s="716"/>
      <c r="E376" s="717">
        <f t="shared" si="5"/>
      </c>
    </row>
    <row r="377" spans="1:5" ht="12.75">
      <c r="A377" s="715"/>
      <c r="B377" s="716"/>
      <c r="C377" s="717"/>
      <c r="D377" s="716"/>
      <c r="E377" s="717">
        <f t="shared" si="5"/>
      </c>
    </row>
    <row r="378" spans="1:5" ht="12.75">
      <c r="A378" s="715"/>
      <c r="B378" s="716"/>
      <c r="C378" s="717"/>
      <c r="D378" s="716"/>
      <c r="E378" s="717">
        <f t="shared" si="5"/>
      </c>
    </row>
    <row r="379" spans="1:5" ht="12.75">
      <c r="A379" s="715"/>
      <c r="B379" s="716"/>
      <c r="C379" s="717"/>
      <c r="D379" s="716"/>
      <c r="E379" s="717">
        <f t="shared" si="5"/>
      </c>
    </row>
    <row r="380" spans="1:5" ht="12.75">
      <c r="A380" s="715"/>
      <c r="B380" s="716"/>
      <c r="C380" s="717"/>
      <c r="D380" s="716"/>
      <c r="E380" s="717">
        <f t="shared" si="5"/>
      </c>
    </row>
    <row r="381" spans="1:5" ht="12.75">
      <c r="A381" s="715"/>
      <c r="B381" s="716"/>
      <c r="C381" s="717"/>
      <c r="D381" s="716"/>
      <c r="E381" s="717">
        <f t="shared" si="5"/>
      </c>
    </row>
    <row r="382" spans="1:5" ht="12.75">
      <c r="A382" s="715"/>
      <c r="B382" s="716"/>
      <c r="C382" s="717"/>
      <c r="D382" s="716"/>
      <c r="E382" s="717">
        <f t="shared" si="5"/>
      </c>
    </row>
    <row r="383" spans="1:5" ht="12.75">
      <c r="A383" s="715"/>
      <c r="B383" s="716"/>
      <c r="C383" s="717"/>
      <c r="D383" s="716"/>
      <c r="E383" s="717">
        <f t="shared" si="5"/>
      </c>
    </row>
    <row r="384" spans="1:5" ht="12.75">
      <c r="A384" s="715"/>
      <c r="B384" s="716"/>
      <c r="C384" s="717"/>
      <c r="D384" s="716"/>
      <c r="E384" s="717">
        <f t="shared" si="5"/>
      </c>
    </row>
    <row r="385" spans="1:5" ht="12.75">
      <c r="A385" s="715"/>
      <c r="B385" s="716"/>
      <c r="C385" s="717"/>
      <c r="D385" s="716"/>
      <c r="E385" s="717">
        <f t="shared" si="5"/>
      </c>
    </row>
    <row r="386" spans="1:5" ht="12.75">
      <c r="A386" s="715"/>
      <c r="B386" s="716"/>
      <c r="C386" s="717"/>
      <c r="D386" s="716"/>
      <c r="E386" s="717">
        <f t="shared" si="5"/>
      </c>
    </row>
    <row r="387" spans="1:5" ht="12.75">
      <c r="A387" s="715"/>
      <c r="B387" s="716"/>
      <c r="C387" s="717"/>
      <c r="D387" s="716"/>
      <c r="E387" s="717">
        <f aca="true" t="shared" si="6" ref="E387:E450">IF(B387&lt;&gt;0,IF(ABS(B387-D387)&gt;0.1,"KO","OK"),"")</f>
      </c>
    </row>
    <row r="388" spans="1:5" ht="12.75">
      <c r="A388" s="715"/>
      <c r="B388" s="716"/>
      <c r="C388" s="717"/>
      <c r="D388" s="716"/>
      <c r="E388" s="717">
        <f t="shared" si="6"/>
      </c>
    </row>
    <row r="389" spans="1:5" ht="12.75">
      <c r="A389" s="715"/>
      <c r="B389" s="716"/>
      <c r="C389" s="717"/>
      <c r="D389" s="716"/>
      <c r="E389" s="717">
        <f t="shared" si="6"/>
      </c>
    </row>
    <row r="390" spans="1:5" ht="12.75">
      <c r="A390" s="715"/>
      <c r="B390" s="716"/>
      <c r="C390" s="717"/>
      <c r="D390" s="716"/>
      <c r="E390" s="717">
        <f t="shared" si="6"/>
      </c>
    </row>
    <row r="391" spans="1:5" ht="12.75">
      <c r="A391" s="715"/>
      <c r="B391" s="716"/>
      <c r="C391" s="717"/>
      <c r="D391" s="716"/>
      <c r="E391" s="717">
        <f t="shared" si="6"/>
      </c>
    </row>
    <row r="392" spans="1:5" ht="12.75">
      <c r="A392" s="715"/>
      <c r="B392" s="716"/>
      <c r="C392" s="717"/>
      <c r="D392" s="716"/>
      <c r="E392" s="717">
        <f t="shared" si="6"/>
      </c>
    </row>
    <row r="393" spans="1:5" ht="12.75">
      <c r="A393" s="715"/>
      <c r="B393" s="716"/>
      <c r="C393" s="717"/>
      <c r="D393" s="716"/>
      <c r="E393" s="717">
        <f t="shared" si="6"/>
      </c>
    </row>
    <row r="394" spans="1:5" ht="12.75">
      <c r="A394" s="715"/>
      <c r="B394" s="716"/>
      <c r="C394" s="717"/>
      <c r="D394" s="716"/>
      <c r="E394" s="717">
        <f t="shared" si="6"/>
      </c>
    </row>
    <row r="395" spans="1:5" ht="12.75">
      <c r="A395" s="715"/>
      <c r="B395" s="716"/>
      <c r="C395" s="717"/>
      <c r="D395" s="716"/>
      <c r="E395" s="717">
        <f t="shared" si="6"/>
      </c>
    </row>
    <row r="396" spans="1:5" ht="12.75">
      <c r="A396" s="715"/>
      <c r="B396" s="716"/>
      <c r="C396" s="717"/>
      <c r="D396" s="716"/>
      <c r="E396" s="717">
        <f t="shared" si="6"/>
      </c>
    </row>
    <row r="397" spans="1:5" ht="12.75">
      <c r="A397" s="715"/>
      <c r="B397" s="716"/>
      <c r="C397" s="717"/>
      <c r="D397" s="716"/>
      <c r="E397" s="717">
        <f t="shared" si="6"/>
      </c>
    </row>
    <row r="398" spans="1:5" ht="12.75">
      <c r="A398" s="715"/>
      <c r="B398" s="716"/>
      <c r="C398" s="717"/>
      <c r="D398" s="716"/>
      <c r="E398" s="717">
        <f t="shared" si="6"/>
      </c>
    </row>
    <row r="399" spans="1:5" ht="12.75">
      <c r="A399" s="715"/>
      <c r="B399" s="716"/>
      <c r="C399" s="717"/>
      <c r="D399" s="716"/>
      <c r="E399" s="717">
        <f t="shared" si="6"/>
      </c>
    </row>
    <row r="400" spans="1:5" ht="12.75">
      <c r="A400" s="715"/>
      <c r="B400" s="716"/>
      <c r="C400" s="717"/>
      <c r="D400" s="716"/>
      <c r="E400" s="717">
        <f t="shared" si="6"/>
      </c>
    </row>
    <row r="401" spans="1:5" ht="12.75">
      <c r="A401" s="715"/>
      <c r="B401" s="716"/>
      <c r="C401" s="717"/>
      <c r="D401" s="716"/>
      <c r="E401" s="717">
        <f t="shared" si="6"/>
      </c>
    </row>
    <row r="402" spans="1:5" ht="12.75">
      <c r="A402" s="715"/>
      <c r="B402" s="716"/>
      <c r="C402" s="717"/>
      <c r="D402" s="716"/>
      <c r="E402" s="717">
        <f t="shared" si="6"/>
      </c>
    </row>
    <row r="403" spans="1:5" ht="12.75">
      <c r="A403" s="715"/>
      <c r="B403" s="716"/>
      <c r="C403" s="717"/>
      <c r="D403" s="716"/>
      <c r="E403" s="717">
        <f t="shared" si="6"/>
      </c>
    </row>
    <row r="404" spans="1:5" ht="12.75">
      <c r="A404" s="715"/>
      <c r="B404" s="716"/>
      <c r="C404" s="717"/>
      <c r="D404" s="716"/>
      <c r="E404" s="717">
        <f t="shared" si="6"/>
      </c>
    </row>
    <row r="405" spans="1:5" ht="12.75">
      <c r="A405" s="715"/>
      <c r="B405" s="716"/>
      <c r="C405" s="717"/>
      <c r="D405" s="716"/>
      <c r="E405" s="717">
        <f t="shared" si="6"/>
      </c>
    </row>
    <row r="406" spans="1:5" ht="12.75">
      <c r="A406" s="715"/>
      <c r="B406" s="716"/>
      <c r="C406" s="717"/>
      <c r="D406" s="716"/>
      <c r="E406" s="717">
        <f t="shared" si="6"/>
      </c>
    </row>
    <row r="407" spans="1:5" ht="12.75">
      <c r="A407" s="715"/>
      <c r="B407" s="716"/>
      <c r="C407" s="717"/>
      <c r="D407" s="716"/>
      <c r="E407" s="717">
        <f t="shared" si="6"/>
      </c>
    </row>
    <row r="408" spans="1:5" ht="12.75">
      <c r="A408" s="715"/>
      <c r="B408" s="716"/>
      <c r="C408" s="717"/>
      <c r="D408" s="716"/>
      <c r="E408" s="717">
        <f t="shared" si="6"/>
      </c>
    </row>
    <row r="409" spans="1:5" ht="12.75">
      <c r="A409" s="715"/>
      <c r="B409" s="716"/>
      <c r="C409" s="717"/>
      <c r="D409" s="716"/>
      <c r="E409" s="717">
        <f t="shared" si="6"/>
      </c>
    </row>
    <row r="410" spans="1:5" ht="12.75">
      <c r="A410" s="715"/>
      <c r="B410" s="716"/>
      <c r="C410" s="717"/>
      <c r="D410" s="716"/>
      <c r="E410" s="717">
        <f t="shared" si="6"/>
      </c>
    </row>
    <row r="411" spans="1:5" ht="12.75">
      <c r="A411" s="715"/>
      <c r="B411" s="716"/>
      <c r="C411" s="717"/>
      <c r="D411" s="716"/>
      <c r="E411" s="717">
        <f t="shared" si="6"/>
      </c>
    </row>
    <row r="412" spans="1:5" ht="12.75">
      <c r="A412" s="715"/>
      <c r="B412" s="716"/>
      <c r="C412" s="717"/>
      <c r="D412" s="716"/>
      <c r="E412" s="717">
        <f t="shared" si="6"/>
      </c>
    </row>
    <row r="413" spans="1:5" ht="12.75">
      <c r="A413" s="715"/>
      <c r="B413" s="716"/>
      <c r="C413" s="717"/>
      <c r="D413" s="716"/>
      <c r="E413" s="717">
        <f t="shared" si="6"/>
      </c>
    </row>
    <row r="414" spans="1:5" ht="12.75">
      <c r="A414" s="715"/>
      <c r="B414" s="716"/>
      <c r="C414" s="717"/>
      <c r="D414" s="716"/>
      <c r="E414" s="717">
        <f t="shared" si="6"/>
      </c>
    </row>
    <row r="415" spans="1:5" ht="12.75">
      <c r="A415" s="715"/>
      <c r="B415" s="716"/>
      <c r="C415" s="717"/>
      <c r="D415" s="716"/>
      <c r="E415" s="717">
        <f t="shared" si="6"/>
      </c>
    </row>
    <row r="416" spans="1:5" ht="12.75">
      <c r="A416" s="715"/>
      <c r="B416" s="716"/>
      <c r="C416" s="717"/>
      <c r="D416" s="716"/>
      <c r="E416" s="717">
        <f t="shared" si="6"/>
      </c>
    </row>
    <row r="417" spans="1:5" ht="12.75">
      <c r="A417" s="715"/>
      <c r="B417" s="716"/>
      <c r="C417" s="717"/>
      <c r="D417" s="716"/>
      <c r="E417" s="717">
        <f t="shared" si="6"/>
      </c>
    </row>
    <row r="418" spans="1:5" ht="12.75">
      <c r="A418" s="715"/>
      <c r="B418" s="716"/>
      <c r="C418" s="717"/>
      <c r="D418" s="716"/>
      <c r="E418" s="717">
        <f t="shared" si="6"/>
      </c>
    </row>
    <row r="419" spans="1:5" ht="12.75">
      <c r="A419" s="715"/>
      <c r="B419" s="716"/>
      <c r="C419" s="717"/>
      <c r="D419" s="716"/>
      <c r="E419" s="717">
        <f t="shared" si="6"/>
      </c>
    </row>
    <row r="420" spans="1:5" ht="12.75">
      <c r="A420" s="715"/>
      <c r="B420" s="716"/>
      <c r="C420" s="717"/>
      <c r="D420" s="716"/>
      <c r="E420" s="717">
        <f t="shared" si="6"/>
      </c>
    </row>
    <row r="421" spans="1:5" ht="12.75">
      <c r="A421" s="715"/>
      <c r="B421" s="716"/>
      <c r="C421" s="717"/>
      <c r="D421" s="716"/>
      <c r="E421" s="717">
        <f t="shared" si="6"/>
      </c>
    </row>
    <row r="422" spans="1:5" ht="12.75">
      <c r="A422" s="715"/>
      <c r="B422" s="716"/>
      <c r="C422" s="717"/>
      <c r="D422" s="716"/>
      <c r="E422" s="717">
        <f t="shared" si="6"/>
      </c>
    </row>
    <row r="423" spans="1:5" ht="12.75">
      <c r="A423" s="715"/>
      <c r="B423" s="716"/>
      <c r="C423" s="717"/>
      <c r="D423" s="716"/>
      <c r="E423" s="717">
        <f t="shared" si="6"/>
      </c>
    </row>
    <row r="424" spans="1:5" ht="12.75">
      <c r="A424" s="715"/>
      <c r="B424" s="716"/>
      <c r="C424" s="717"/>
      <c r="D424" s="716"/>
      <c r="E424" s="717">
        <f t="shared" si="6"/>
      </c>
    </row>
    <row r="425" spans="1:5" ht="12.75">
      <c r="A425" s="715"/>
      <c r="B425" s="716"/>
      <c r="C425" s="717"/>
      <c r="D425" s="716"/>
      <c r="E425" s="717">
        <f t="shared" si="6"/>
      </c>
    </row>
    <row r="426" spans="1:5" ht="12.75">
      <c r="A426" s="715"/>
      <c r="B426" s="716"/>
      <c r="C426" s="717"/>
      <c r="D426" s="716"/>
      <c r="E426" s="717">
        <f t="shared" si="6"/>
      </c>
    </row>
    <row r="427" spans="1:5" ht="12.75">
      <c r="A427" s="715"/>
      <c r="B427" s="716"/>
      <c r="C427" s="717"/>
      <c r="D427" s="716"/>
      <c r="E427" s="717">
        <f t="shared" si="6"/>
      </c>
    </row>
    <row r="428" spans="1:5" ht="12.75">
      <c r="A428" s="715"/>
      <c r="B428" s="716"/>
      <c r="C428" s="717"/>
      <c r="D428" s="716"/>
      <c r="E428" s="717">
        <f t="shared" si="6"/>
      </c>
    </row>
    <row r="429" spans="1:5" ht="12.75">
      <c r="A429" s="715"/>
      <c r="B429" s="716"/>
      <c r="C429" s="717"/>
      <c r="D429" s="716"/>
      <c r="E429" s="717">
        <f t="shared" si="6"/>
      </c>
    </row>
    <row r="430" spans="1:5" ht="12.75">
      <c r="A430" s="715"/>
      <c r="B430" s="716"/>
      <c r="C430" s="717"/>
      <c r="D430" s="716"/>
      <c r="E430" s="717">
        <f t="shared" si="6"/>
      </c>
    </row>
    <row r="431" spans="1:5" ht="12.75">
      <c r="A431" s="715"/>
      <c r="B431" s="716"/>
      <c r="C431" s="717"/>
      <c r="D431" s="716"/>
      <c r="E431" s="717">
        <f t="shared" si="6"/>
      </c>
    </row>
    <row r="432" spans="1:5" ht="12.75">
      <c r="A432" s="715"/>
      <c r="B432" s="716"/>
      <c r="C432" s="717"/>
      <c r="D432" s="716"/>
      <c r="E432" s="717">
        <f t="shared" si="6"/>
      </c>
    </row>
    <row r="433" spans="1:5" ht="12.75">
      <c r="A433" s="715"/>
      <c r="B433" s="716"/>
      <c r="C433" s="717"/>
      <c r="D433" s="716"/>
      <c r="E433" s="717">
        <f t="shared" si="6"/>
      </c>
    </row>
    <row r="434" spans="1:5" ht="12.75">
      <c r="A434" s="715"/>
      <c r="B434" s="716"/>
      <c r="C434" s="717"/>
      <c r="D434" s="716"/>
      <c r="E434" s="717">
        <f t="shared" si="6"/>
      </c>
    </row>
    <row r="435" spans="1:5" ht="12.75">
      <c r="A435" s="715"/>
      <c r="B435" s="716"/>
      <c r="C435" s="717"/>
      <c r="D435" s="716"/>
      <c r="E435" s="717">
        <f t="shared" si="6"/>
      </c>
    </row>
    <row r="436" spans="1:5" ht="12.75">
      <c r="A436" s="715"/>
      <c r="B436" s="716"/>
      <c r="C436" s="717"/>
      <c r="D436" s="716"/>
      <c r="E436" s="717">
        <f t="shared" si="6"/>
      </c>
    </row>
    <row r="437" spans="1:5" ht="12.75">
      <c r="A437" s="715"/>
      <c r="B437" s="716"/>
      <c r="C437" s="717"/>
      <c r="D437" s="716"/>
      <c r="E437" s="717">
        <f t="shared" si="6"/>
      </c>
    </row>
    <row r="438" spans="1:5" ht="12.75">
      <c r="A438" s="715"/>
      <c r="B438" s="716"/>
      <c r="C438" s="717"/>
      <c r="D438" s="716"/>
      <c r="E438" s="717">
        <f t="shared" si="6"/>
      </c>
    </row>
    <row r="439" spans="1:5" ht="12.75">
      <c r="A439" s="715"/>
      <c r="B439" s="716"/>
      <c r="C439" s="717"/>
      <c r="D439" s="716"/>
      <c r="E439" s="717">
        <f t="shared" si="6"/>
      </c>
    </row>
    <row r="440" spans="1:5" ht="12.75">
      <c r="A440" s="715"/>
      <c r="B440" s="716"/>
      <c r="C440" s="717"/>
      <c r="D440" s="716"/>
      <c r="E440" s="717">
        <f t="shared" si="6"/>
      </c>
    </row>
    <row r="441" spans="1:5" ht="12.75">
      <c r="A441" s="715"/>
      <c r="B441" s="716"/>
      <c r="C441" s="717"/>
      <c r="D441" s="716"/>
      <c r="E441" s="717">
        <f t="shared" si="6"/>
      </c>
    </row>
    <row r="442" spans="1:5" ht="12.75">
      <c r="A442" s="715"/>
      <c r="B442" s="716"/>
      <c r="C442" s="717"/>
      <c r="D442" s="716"/>
      <c r="E442" s="717">
        <f t="shared" si="6"/>
      </c>
    </row>
    <row r="443" spans="1:5" ht="12.75">
      <c r="A443" s="715"/>
      <c r="B443" s="716"/>
      <c r="C443" s="717"/>
      <c r="D443" s="716"/>
      <c r="E443" s="717">
        <f t="shared" si="6"/>
      </c>
    </row>
    <row r="444" spans="1:5" ht="12.75">
      <c r="A444" s="715"/>
      <c r="B444" s="716"/>
      <c r="C444" s="717"/>
      <c r="D444" s="716"/>
      <c r="E444" s="717">
        <f t="shared" si="6"/>
      </c>
    </row>
    <row r="445" spans="1:5" ht="12.75">
      <c r="A445" s="715"/>
      <c r="B445" s="716"/>
      <c r="C445" s="717"/>
      <c r="D445" s="716"/>
      <c r="E445" s="717">
        <f t="shared" si="6"/>
      </c>
    </row>
    <row r="446" spans="1:5" ht="12.75">
      <c r="A446" s="715"/>
      <c r="B446" s="716"/>
      <c r="C446" s="717"/>
      <c r="D446" s="716"/>
      <c r="E446" s="717">
        <f t="shared" si="6"/>
      </c>
    </row>
    <row r="447" spans="1:5" ht="12.75">
      <c r="A447" s="715"/>
      <c r="B447" s="716"/>
      <c r="C447" s="717"/>
      <c r="D447" s="716"/>
      <c r="E447" s="717">
        <f t="shared" si="6"/>
      </c>
    </row>
    <row r="448" spans="1:5" ht="12.75">
      <c r="A448" s="715"/>
      <c r="B448" s="716"/>
      <c r="C448" s="717"/>
      <c r="D448" s="716"/>
      <c r="E448" s="717">
        <f t="shared" si="6"/>
      </c>
    </row>
    <row r="449" spans="1:5" ht="12.75">
      <c r="A449" s="715"/>
      <c r="B449" s="716"/>
      <c r="C449" s="717"/>
      <c r="D449" s="716"/>
      <c r="E449" s="717">
        <f t="shared" si="6"/>
      </c>
    </row>
    <row r="450" spans="1:5" ht="12.75">
      <c r="A450" s="715"/>
      <c r="B450" s="716"/>
      <c r="C450" s="717"/>
      <c r="D450" s="716"/>
      <c r="E450" s="717">
        <f t="shared" si="6"/>
      </c>
    </row>
    <row r="451" spans="1:5" ht="12.75">
      <c r="A451" s="715"/>
      <c r="B451" s="716"/>
      <c r="C451" s="717"/>
      <c r="D451" s="716"/>
      <c r="E451" s="717">
        <f aca="true" t="shared" si="7" ref="E451:E514">IF(B451&lt;&gt;0,IF(ABS(B451-D451)&gt;0.1,"KO","OK"),"")</f>
      </c>
    </row>
    <row r="452" spans="1:5" ht="12.75">
      <c r="A452" s="715"/>
      <c r="B452" s="716"/>
      <c r="C452" s="717"/>
      <c r="D452" s="716"/>
      <c r="E452" s="717">
        <f t="shared" si="7"/>
      </c>
    </row>
    <row r="453" spans="1:5" ht="12.75">
      <c r="A453" s="715"/>
      <c r="B453" s="716"/>
      <c r="C453" s="717"/>
      <c r="D453" s="716"/>
      <c r="E453" s="717">
        <f t="shared" si="7"/>
      </c>
    </row>
    <row r="454" spans="1:5" ht="12.75">
      <c r="A454" s="715"/>
      <c r="B454" s="716"/>
      <c r="C454" s="717"/>
      <c r="D454" s="716"/>
      <c r="E454" s="717">
        <f t="shared" si="7"/>
      </c>
    </row>
    <row r="455" spans="1:5" ht="12.75">
      <c r="A455" s="715"/>
      <c r="B455" s="716"/>
      <c r="C455" s="717"/>
      <c r="D455" s="716"/>
      <c r="E455" s="717">
        <f t="shared" si="7"/>
      </c>
    </row>
    <row r="456" spans="1:5" ht="12.75">
      <c r="A456" s="715"/>
      <c r="B456" s="716"/>
      <c r="C456" s="717"/>
      <c r="D456" s="716"/>
      <c r="E456" s="717">
        <f t="shared" si="7"/>
      </c>
    </row>
    <row r="457" spans="1:5" ht="12.75">
      <c r="A457" s="715"/>
      <c r="B457" s="716"/>
      <c r="C457" s="717"/>
      <c r="D457" s="716"/>
      <c r="E457" s="717">
        <f t="shared" si="7"/>
      </c>
    </row>
    <row r="458" spans="1:5" ht="12.75">
      <c r="A458" s="715"/>
      <c r="B458" s="716"/>
      <c r="C458" s="717"/>
      <c r="D458" s="716"/>
      <c r="E458" s="717">
        <f t="shared" si="7"/>
      </c>
    </row>
    <row r="459" spans="1:5" ht="12.75">
      <c r="A459" s="715"/>
      <c r="B459" s="716"/>
      <c r="C459" s="717"/>
      <c r="D459" s="716"/>
      <c r="E459" s="717">
        <f t="shared" si="7"/>
      </c>
    </row>
    <row r="460" spans="1:5" ht="12.75">
      <c r="A460" s="715"/>
      <c r="B460" s="716"/>
      <c r="C460" s="717"/>
      <c r="D460" s="716"/>
      <c r="E460" s="717">
        <f t="shared" si="7"/>
      </c>
    </row>
    <row r="461" spans="1:5" ht="12.75">
      <c r="A461" s="715"/>
      <c r="B461" s="716"/>
      <c r="C461" s="717"/>
      <c r="D461" s="716"/>
      <c r="E461" s="717">
        <f t="shared" si="7"/>
      </c>
    </row>
    <row r="462" spans="1:5" ht="12.75">
      <c r="A462" s="715"/>
      <c r="B462" s="716"/>
      <c r="C462" s="717"/>
      <c r="D462" s="716"/>
      <c r="E462" s="717">
        <f t="shared" si="7"/>
      </c>
    </row>
    <row r="463" spans="1:5" ht="12.75">
      <c r="A463" s="715"/>
      <c r="B463" s="716"/>
      <c r="C463" s="717"/>
      <c r="D463" s="716"/>
      <c r="E463" s="717">
        <f t="shared" si="7"/>
      </c>
    </row>
    <row r="464" spans="1:5" ht="12.75">
      <c r="A464" s="715"/>
      <c r="B464" s="716"/>
      <c r="C464" s="717"/>
      <c r="D464" s="716"/>
      <c r="E464" s="717">
        <f t="shared" si="7"/>
      </c>
    </row>
    <row r="465" spans="1:5" ht="12.75">
      <c r="A465" s="715"/>
      <c r="B465" s="716"/>
      <c r="C465" s="717"/>
      <c r="D465" s="716"/>
      <c r="E465" s="717">
        <f t="shared" si="7"/>
      </c>
    </row>
    <row r="466" spans="1:5" ht="12.75">
      <c r="A466" s="715"/>
      <c r="B466" s="716"/>
      <c r="C466" s="717"/>
      <c r="D466" s="716"/>
      <c r="E466" s="717">
        <f t="shared" si="7"/>
      </c>
    </row>
    <row r="467" spans="1:5" ht="12.75">
      <c r="A467" s="715"/>
      <c r="B467" s="716"/>
      <c r="C467" s="717"/>
      <c r="D467" s="716"/>
      <c r="E467" s="717">
        <f t="shared" si="7"/>
      </c>
    </row>
    <row r="468" spans="1:5" ht="12.75">
      <c r="A468" s="715"/>
      <c r="B468" s="716"/>
      <c r="C468" s="717"/>
      <c r="D468" s="716"/>
      <c r="E468" s="717">
        <f t="shared" si="7"/>
      </c>
    </row>
    <row r="469" spans="1:5" ht="12.75">
      <c r="A469" s="715"/>
      <c r="B469" s="716"/>
      <c r="C469" s="717"/>
      <c r="D469" s="716"/>
      <c r="E469" s="717">
        <f t="shared" si="7"/>
      </c>
    </row>
    <row r="470" spans="1:5" ht="12.75">
      <c r="A470" s="715"/>
      <c r="B470" s="716"/>
      <c r="C470" s="717"/>
      <c r="D470" s="716"/>
      <c r="E470" s="717">
        <f t="shared" si="7"/>
      </c>
    </row>
    <row r="471" spans="1:5" ht="12.75">
      <c r="A471" s="715"/>
      <c r="B471" s="716"/>
      <c r="C471" s="717"/>
      <c r="D471" s="716"/>
      <c r="E471" s="717">
        <f t="shared" si="7"/>
      </c>
    </row>
    <row r="472" spans="1:5" ht="12.75">
      <c r="A472" s="715"/>
      <c r="B472" s="716"/>
      <c r="C472" s="717"/>
      <c r="D472" s="716"/>
      <c r="E472" s="717">
        <f t="shared" si="7"/>
      </c>
    </row>
    <row r="473" spans="1:5" ht="12.75">
      <c r="A473" s="715"/>
      <c r="B473" s="716"/>
      <c r="C473" s="717"/>
      <c r="D473" s="716"/>
      <c r="E473" s="717">
        <f t="shared" si="7"/>
      </c>
    </row>
    <row r="474" spans="1:5" ht="12.75">
      <c r="A474" s="715"/>
      <c r="B474" s="716"/>
      <c r="C474" s="717"/>
      <c r="D474" s="716"/>
      <c r="E474" s="717">
        <f t="shared" si="7"/>
      </c>
    </row>
    <row r="475" spans="1:5" ht="12.75">
      <c r="A475" s="715"/>
      <c r="B475" s="716"/>
      <c r="C475" s="717"/>
      <c r="D475" s="716"/>
      <c r="E475" s="717">
        <f t="shared" si="7"/>
      </c>
    </row>
    <row r="476" spans="1:5" ht="12.75">
      <c r="A476" s="715"/>
      <c r="B476" s="716"/>
      <c r="C476" s="717"/>
      <c r="D476" s="716"/>
      <c r="E476" s="717">
        <f t="shared" si="7"/>
      </c>
    </row>
    <row r="477" spans="1:5" ht="12.75">
      <c r="A477" s="715"/>
      <c r="B477" s="716"/>
      <c r="C477" s="717"/>
      <c r="D477" s="716"/>
      <c r="E477" s="717">
        <f t="shared" si="7"/>
      </c>
    </row>
    <row r="478" spans="1:5" ht="12.75">
      <c r="A478" s="715"/>
      <c r="B478" s="716"/>
      <c r="C478" s="717"/>
      <c r="D478" s="716"/>
      <c r="E478" s="717">
        <f t="shared" si="7"/>
      </c>
    </row>
    <row r="479" spans="1:5" ht="12.75">
      <c r="A479" s="715"/>
      <c r="B479" s="716"/>
      <c r="C479" s="717"/>
      <c r="D479" s="716"/>
      <c r="E479" s="717">
        <f t="shared" si="7"/>
      </c>
    </row>
    <row r="480" spans="1:5" ht="12.75">
      <c r="A480" s="715"/>
      <c r="B480" s="716"/>
      <c r="C480" s="717"/>
      <c r="D480" s="716"/>
      <c r="E480" s="717">
        <f t="shared" si="7"/>
      </c>
    </row>
    <row r="481" spans="1:5" ht="12.75">
      <c r="A481" s="715"/>
      <c r="B481" s="716"/>
      <c r="C481" s="717"/>
      <c r="D481" s="716"/>
      <c r="E481" s="717">
        <f t="shared" si="7"/>
      </c>
    </row>
    <row r="482" spans="1:5" ht="12.75">
      <c r="A482" s="715"/>
      <c r="B482" s="716"/>
      <c r="C482" s="717"/>
      <c r="D482" s="716"/>
      <c r="E482" s="717">
        <f t="shared" si="7"/>
      </c>
    </row>
    <row r="483" spans="1:5" ht="12.75">
      <c r="A483" s="715"/>
      <c r="B483" s="716"/>
      <c r="C483" s="717"/>
      <c r="D483" s="716"/>
      <c r="E483" s="717">
        <f t="shared" si="7"/>
      </c>
    </row>
    <row r="484" spans="1:5" ht="12.75">
      <c r="A484" s="715"/>
      <c r="B484" s="716"/>
      <c r="C484" s="717"/>
      <c r="D484" s="716"/>
      <c r="E484" s="717">
        <f t="shared" si="7"/>
      </c>
    </row>
    <row r="485" spans="1:5" ht="12.75">
      <c r="A485" s="715"/>
      <c r="B485" s="716"/>
      <c r="C485" s="717"/>
      <c r="D485" s="716"/>
      <c r="E485" s="717">
        <f t="shared" si="7"/>
      </c>
    </row>
    <row r="486" spans="1:5" ht="12.75">
      <c r="A486" s="715"/>
      <c r="B486" s="716"/>
      <c r="C486" s="717"/>
      <c r="D486" s="716"/>
      <c r="E486" s="717">
        <f t="shared" si="7"/>
      </c>
    </row>
    <row r="487" spans="1:5" ht="12.75">
      <c r="A487" s="715"/>
      <c r="B487" s="716"/>
      <c r="C487" s="717"/>
      <c r="D487" s="716"/>
      <c r="E487" s="717">
        <f t="shared" si="7"/>
      </c>
    </row>
    <row r="488" spans="1:5" ht="12.75">
      <c r="A488" s="715"/>
      <c r="B488" s="716"/>
      <c r="C488" s="717"/>
      <c r="D488" s="716"/>
      <c r="E488" s="717">
        <f t="shared" si="7"/>
      </c>
    </row>
    <row r="489" spans="1:5" ht="12.75">
      <c r="A489" s="715"/>
      <c r="B489" s="716"/>
      <c r="C489" s="717"/>
      <c r="D489" s="716"/>
      <c r="E489" s="717">
        <f t="shared" si="7"/>
      </c>
    </row>
    <row r="490" spans="1:5" ht="12.75">
      <c r="A490" s="715"/>
      <c r="B490" s="716"/>
      <c r="C490" s="717"/>
      <c r="D490" s="716"/>
      <c r="E490" s="717">
        <f t="shared" si="7"/>
      </c>
    </row>
    <row r="491" spans="1:5" ht="12.75">
      <c r="A491" s="715"/>
      <c r="B491" s="716"/>
      <c r="C491" s="717"/>
      <c r="D491" s="716"/>
      <c r="E491" s="717">
        <f t="shared" si="7"/>
      </c>
    </row>
    <row r="492" spans="1:5" ht="12.75">
      <c r="A492" s="715"/>
      <c r="B492" s="716"/>
      <c r="C492" s="717"/>
      <c r="D492" s="716"/>
      <c r="E492" s="717">
        <f t="shared" si="7"/>
      </c>
    </row>
    <row r="493" spans="1:5" ht="12.75">
      <c r="A493" s="715"/>
      <c r="B493" s="716"/>
      <c r="C493" s="717"/>
      <c r="D493" s="716"/>
      <c r="E493" s="717">
        <f t="shared" si="7"/>
      </c>
    </row>
    <row r="494" spans="1:5" ht="12.75">
      <c r="A494" s="715"/>
      <c r="B494" s="716"/>
      <c r="C494" s="717"/>
      <c r="D494" s="716"/>
      <c r="E494" s="717">
        <f t="shared" si="7"/>
      </c>
    </row>
    <row r="495" spans="1:5" ht="12.75">
      <c r="A495" s="715"/>
      <c r="B495" s="716"/>
      <c r="C495" s="717"/>
      <c r="D495" s="716"/>
      <c r="E495" s="717">
        <f t="shared" si="7"/>
      </c>
    </row>
    <row r="496" spans="1:5" ht="12.75">
      <c r="A496" s="715"/>
      <c r="B496" s="716"/>
      <c r="C496" s="717"/>
      <c r="D496" s="716"/>
      <c r="E496" s="717">
        <f t="shared" si="7"/>
      </c>
    </row>
    <row r="497" spans="1:5" ht="12.75">
      <c r="A497" s="715"/>
      <c r="B497" s="716"/>
      <c r="C497" s="717"/>
      <c r="D497" s="716"/>
      <c r="E497" s="717">
        <f t="shared" si="7"/>
      </c>
    </row>
    <row r="498" spans="1:5" ht="12.75">
      <c r="A498" s="715"/>
      <c r="B498" s="716"/>
      <c r="C498" s="717"/>
      <c r="D498" s="716"/>
      <c r="E498" s="717">
        <f t="shared" si="7"/>
      </c>
    </row>
    <row r="499" spans="1:5" ht="12.75">
      <c r="A499" s="715"/>
      <c r="B499" s="716"/>
      <c r="C499" s="717"/>
      <c r="D499" s="716"/>
      <c r="E499" s="717">
        <f t="shared" si="7"/>
      </c>
    </row>
    <row r="500" spans="1:5" ht="12.75">
      <c r="A500" s="715"/>
      <c r="B500" s="716"/>
      <c r="C500" s="717"/>
      <c r="D500" s="716"/>
      <c r="E500" s="717">
        <f t="shared" si="7"/>
      </c>
    </row>
    <row r="501" spans="1:5" ht="12.75">
      <c r="A501" s="715"/>
      <c r="B501" s="716"/>
      <c r="C501" s="717"/>
      <c r="D501" s="716"/>
      <c r="E501" s="717">
        <f t="shared" si="7"/>
      </c>
    </row>
    <row r="502" spans="1:5" ht="12.75">
      <c r="A502" s="715"/>
      <c r="B502" s="716"/>
      <c r="C502" s="717"/>
      <c r="D502" s="716"/>
      <c r="E502" s="717">
        <f t="shared" si="7"/>
      </c>
    </row>
    <row r="503" spans="1:5" ht="12.75">
      <c r="A503" s="715"/>
      <c r="B503" s="716"/>
      <c r="C503" s="717"/>
      <c r="D503" s="716"/>
      <c r="E503" s="717">
        <f t="shared" si="7"/>
      </c>
    </row>
    <row r="504" spans="1:5" ht="12.75">
      <c r="A504" s="715"/>
      <c r="B504" s="716"/>
      <c r="C504" s="717"/>
      <c r="D504" s="716"/>
      <c r="E504" s="717">
        <f t="shared" si="7"/>
      </c>
    </row>
    <row r="505" spans="1:5" ht="12.75">
      <c r="A505" s="715"/>
      <c r="B505" s="716"/>
      <c r="C505" s="717"/>
      <c r="D505" s="716"/>
      <c r="E505" s="717">
        <f t="shared" si="7"/>
      </c>
    </row>
    <row r="506" spans="1:5" ht="12.75">
      <c r="A506" s="715"/>
      <c r="B506" s="716"/>
      <c r="C506" s="717"/>
      <c r="D506" s="716"/>
      <c r="E506" s="717">
        <f t="shared" si="7"/>
      </c>
    </row>
    <row r="507" spans="1:5" ht="12.75">
      <c r="A507" s="715"/>
      <c r="B507" s="716"/>
      <c r="C507" s="717"/>
      <c r="D507" s="716"/>
      <c r="E507" s="717">
        <f t="shared" si="7"/>
      </c>
    </row>
    <row r="508" spans="1:5" ht="12.75">
      <c r="A508" s="715"/>
      <c r="B508" s="716"/>
      <c r="C508" s="717"/>
      <c r="D508" s="716"/>
      <c r="E508" s="717">
        <f t="shared" si="7"/>
      </c>
    </row>
    <row r="509" spans="1:5" ht="12.75">
      <c r="A509" s="715"/>
      <c r="B509" s="716"/>
      <c r="C509" s="717"/>
      <c r="D509" s="716"/>
      <c r="E509" s="717">
        <f t="shared" si="7"/>
      </c>
    </row>
    <row r="510" spans="1:5" ht="12.75">
      <c r="A510" s="715"/>
      <c r="B510" s="716"/>
      <c r="C510" s="717"/>
      <c r="D510" s="716"/>
      <c r="E510" s="717">
        <f t="shared" si="7"/>
      </c>
    </row>
    <row r="511" spans="1:5" ht="12.75">
      <c r="A511" s="715"/>
      <c r="B511" s="716"/>
      <c r="C511" s="717"/>
      <c r="D511" s="716"/>
      <c r="E511" s="717">
        <f t="shared" si="7"/>
      </c>
    </row>
    <row r="512" spans="1:5" ht="12.75">
      <c r="A512" s="715"/>
      <c r="B512" s="716"/>
      <c r="C512" s="717"/>
      <c r="D512" s="716"/>
      <c r="E512" s="717">
        <f t="shared" si="7"/>
      </c>
    </row>
    <row r="513" spans="1:5" ht="12.75">
      <c r="A513" s="715"/>
      <c r="B513" s="716"/>
      <c r="C513" s="717"/>
      <c r="D513" s="716"/>
      <c r="E513" s="717">
        <f t="shared" si="7"/>
      </c>
    </row>
    <row r="514" spans="1:5" ht="12.75">
      <c r="A514" s="715"/>
      <c r="B514" s="716"/>
      <c r="C514" s="717"/>
      <c r="D514" s="716"/>
      <c r="E514" s="717">
        <f t="shared" si="7"/>
      </c>
    </row>
    <row r="515" spans="1:5" ht="12.75">
      <c r="A515" s="715"/>
      <c r="B515" s="716"/>
      <c r="C515" s="717"/>
      <c r="D515" s="716"/>
      <c r="E515" s="717">
        <f aca="true" t="shared" si="8" ref="E515:E578">IF(B515&lt;&gt;0,IF(ABS(B515-D515)&gt;0.1,"KO","OK"),"")</f>
      </c>
    </row>
    <row r="516" spans="1:5" ht="12.75">
      <c r="A516" s="715"/>
      <c r="B516" s="716"/>
      <c r="C516" s="717"/>
      <c r="D516" s="716"/>
      <c r="E516" s="717">
        <f t="shared" si="8"/>
      </c>
    </row>
    <row r="517" spans="1:5" ht="12.75">
      <c r="A517" s="715"/>
      <c r="B517" s="716"/>
      <c r="C517" s="717"/>
      <c r="D517" s="716"/>
      <c r="E517" s="717">
        <f t="shared" si="8"/>
      </c>
    </row>
    <row r="518" spans="1:5" ht="12.75">
      <c r="A518" s="715"/>
      <c r="B518" s="716"/>
      <c r="C518" s="717"/>
      <c r="D518" s="716"/>
      <c r="E518" s="717">
        <f t="shared" si="8"/>
      </c>
    </row>
    <row r="519" spans="1:5" ht="12.75">
      <c r="A519" s="715"/>
      <c r="B519" s="716"/>
      <c r="C519" s="717"/>
      <c r="D519" s="716"/>
      <c r="E519" s="717">
        <f t="shared" si="8"/>
      </c>
    </row>
    <row r="520" spans="1:5" ht="12.75">
      <c r="A520" s="715"/>
      <c r="B520" s="716"/>
      <c r="C520" s="717"/>
      <c r="D520" s="716"/>
      <c r="E520" s="717">
        <f t="shared" si="8"/>
      </c>
    </row>
    <row r="521" spans="1:5" ht="12.75">
      <c r="A521" s="715"/>
      <c r="B521" s="716"/>
      <c r="C521" s="717"/>
      <c r="D521" s="716"/>
      <c r="E521" s="717">
        <f t="shared" si="8"/>
      </c>
    </row>
    <row r="522" spans="1:5" ht="12.75">
      <c r="A522" s="715"/>
      <c r="B522" s="716"/>
      <c r="C522" s="717"/>
      <c r="D522" s="716"/>
      <c r="E522" s="717">
        <f t="shared" si="8"/>
      </c>
    </row>
    <row r="523" spans="1:5" ht="12.75">
      <c r="A523" s="715"/>
      <c r="B523" s="716"/>
      <c r="C523" s="717"/>
      <c r="D523" s="716"/>
      <c r="E523" s="717">
        <f t="shared" si="8"/>
      </c>
    </row>
    <row r="524" spans="1:5" ht="12.75">
      <c r="A524" s="715"/>
      <c r="B524" s="716"/>
      <c r="C524" s="717"/>
      <c r="D524" s="716"/>
      <c r="E524" s="717">
        <f t="shared" si="8"/>
      </c>
    </row>
    <row r="525" spans="1:5" ht="12.75">
      <c r="A525" s="715"/>
      <c r="B525" s="716"/>
      <c r="C525" s="717"/>
      <c r="D525" s="716"/>
      <c r="E525" s="717">
        <f t="shared" si="8"/>
      </c>
    </row>
    <row r="526" spans="1:5" ht="12.75">
      <c r="A526" s="715"/>
      <c r="B526" s="716"/>
      <c r="C526" s="717"/>
      <c r="D526" s="716"/>
      <c r="E526" s="717">
        <f t="shared" si="8"/>
      </c>
    </row>
    <row r="527" spans="1:5" ht="12.75">
      <c r="A527" s="715"/>
      <c r="B527" s="716"/>
      <c r="C527" s="717"/>
      <c r="D527" s="716"/>
      <c r="E527" s="717">
        <f t="shared" si="8"/>
      </c>
    </row>
    <row r="528" spans="1:5" ht="12.75">
      <c r="A528" s="715"/>
      <c r="B528" s="716"/>
      <c r="C528" s="717"/>
      <c r="D528" s="716"/>
      <c r="E528" s="717">
        <f t="shared" si="8"/>
      </c>
    </row>
    <row r="529" spans="1:5" ht="12.75">
      <c r="A529" s="715"/>
      <c r="B529" s="716"/>
      <c r="C529" s="717"/>
      <c r="D529" s="716"/>
      <c r="E529" s="717">
        <f t="shared" si="8"/>
      </c>
    </row>
    <row r="530" spans="1:5" ht="12.75">
      <c r="A530" s="715"/>
      <c r="B530" s="716"/>
      <c r="C530" s="717"/>
      <c r="D530" s="716"/>
      <c r="E530" s="717">
        <f t="shared" si="8"/>
      </c>
    </row>
    <row r="531" spans="1:5" ht="12.75">
      <c r="A531" s="715"/>
      <c r="B531" s="716"/>
      <c r="C531" s="717"/>
      <c r="D531" s="716"/>
      <c r="E531" s="717">
        <f t="shared" si="8"/>
      </c>
    </row>
    <row r="532" spans="1:5" ht="12.75">
      <c r="A532" s="715"/>
      <c r="B532" s="716"/>
      <c r="C532" s="717"/>
      <c r="D532" s="716"/>
      <c r="E532" s="717">
        <f t="shared" si="8"/>
      </c>
    </row>
    <row r="533" spans="1:5" ht="12.75">
      <c r="A533" s="715"/>
      <c r="B533" s="716"/>
      <c r="C533" s="717"/>
      <c r="D533" s="716"/>
      <c r="E533" s="717">
        <f t="shared" si="8"/>
      </c>
    </row>
    <row r="534" spans="1:5" ht="12.75">
      <c r="A534" s="715"/>
      <c r="B534" s="716"/>
      <c r="C534" s="717"/>
      <c r="D534" s="716"/>
      <c r="E534" s="717">
        <f t="shared" si="8"/>
      </c>
    </row>
    <row r="535" spans="1:5" ht="12.75">
      <c r="A535" s="715"/>
      <c r="B535" s="716"/>
      <c r="C535" s="717"/>
      <c r="D535" s="716"/>
      <c r="E535" s="717">
        <f t="shared" si="8"/>
      </c>
    </row>
    <row r="536" spans="1:5" ht="12.75">
      <c r="A536" s="715"/>
      <c r="B536" s="716"/>
      <c r="C536" s="717"/>
      <c r="D536" s="716"/>
      <c r="E536" s="717">
        <f t="shared" si="8"/>
      </c>
    </row>
    <row r="537" spans="1:5" ht="12.75">
      <c r="A537" s="715"/>
      <c r="B537" s="716"/>
      <c r="C537" s="717"/>
      <c r="D537" s="716"/>
      <c r="E537" s="717">
        <f t="shared" si="8"/>
      </c>
    </row>
    <row r="538" spans="1:5" ht="12.75">
      <c r="A538" s="715"/>
      <c r="B538" s="716"/>
      <c r="C538" s="717"/>
      <c r="D538" s="716"/>
      <c r="E538" s="717">
        <f t="shared" si="8"/>
      </c>
    </row>
    <row r="539" spans="1:5" ht="12.75">
      <c r="A539" s="715"/>
      <c r="B539" s="716"/>
      <c r="C539" s="717"/>
      <c r="D539" s="716"/>
      <c r="E539" s="717">
        <f t="shared" si="8"/>
      </c>
    </row>
    <row r="540" spans="1:5" ht="12.75">
      <c r="A540" s="715"/>
      <c r="B540" s="716"/>
      <c r="C540" s="717"/>
      <c r="D540" s="716"/>
      <c r="E540" s="717">
        <f t="shared" si="8"/>
      </c>
    </row>
    <row r="541" spans="1:5" ht="12.75">
      <c r="A541" s="715"/>
      <c r="B541" s="716"/>
      <c r="C541" s="717"/>
      <c r="D541" s="716"/>
      <c r="E541" s="717">
        <f t="shared" si="8"/>
      </c>
    </row>
    <row r="542" spans="1:5" ht="12.75">
      <c r="A542" s="715"/>
      <c r="B542" s="716"/>
      <c r="C542" s="717"/>
      <c r="D542" s="716"/>
      <c r="E542" s="717">
        <f t="shared" si="8"/>
      </c>
    </row>
    <row r="543" spans="1:5" ht="12.75">
      <c r="A543" s="715"/>
      <c r="B543" s="716"/>
      <c r="C543" s="717"/>
      <c r="D543" s="716"/>
      <c r="E543" s="717">
        <f t="shared" si="8"/>
      </c>
    </row>
    <row r="544" spans="1:5" ht="12.75">
      <c r="A544" s="715"/>
      <c r="B544" s="716"/>
      <c r="C544" s="717"/>
      <c r="D544" s="716"/>
      <c r="E544" s="717">
        <f t="shared" si="8"/>
      </c>
    </row>
    <row r="545" spans="1:5" ht="12.75">
      <c r="A545" s="715"/>
      <c r="B545" s="716"/>
      <c r="C545" s="717"/>
      <c r="D545" s="716"/>
      <c r="E545" s="717">
        <f t="shared" si="8"/>
      </c>
    </row>
    <row r="546" spans="1:5" ht="12.75">
      <c r="A546" s="715"/>
      <c r="B546" s="716"/>
      <c r="C546" s="717"/>
      <c r="D546" s="716"/>
      <c r="E546" s="717">
        <f t="shared" si="8"/>
      </c>
    </row>
    <row r="547" spans="1:5" ht="12.75">
      <c r="A547" s="715"/>
      <c r="B547" s="716"/>
      <c r="C547" s="717"/>
      <c r="D547" s="716"/>
      <c r="E547" s="717">
        <f t="shared" si="8"/>
      </c>
    </row>
    <row r="548" spans="1:5" ht="12.75">
      <c r="A548" s="715"/>
      <c r="B548" s="716"/>
      <c r="C548" s="717"/>
      <c r="D548" s="716"/>
      <c r="E548" s="717">
        <f t="shared" si="8"/>
      </c>
    </row>
    <row r="549" spans="1:5" ht="12.75">
      <c r="A549" s="715"/>
      <c r="B549" s="716"/>
      <c r="C549" s="717"/>
      <c r="D549" s="716"/>
      <c r="E549" s="717">
        <f t="shared" si="8"/>
      </c>
    </row>
    <row r="550" spans="1:5" ht="12.75">
      <c r="A550" s="715"/>
      <c r="B550" s="716"/>
      <c r="C550" s="717"/>
      <c r="D550" s="716"/>
      <c r="E550" s="717">
        <f t="shared" si="8"/>
      </c>
    </row>
    <row r="551" spans="1:5" ht="12.75">
      <c r="A551" s="715"/>
      <c r="B551" s="716"/>
      <c r="C551" s="717"/>
      <c r="D551" s="716"/>
      <c r="E551" s="717">
        <f t="shared" si="8"/>
      </c>
    </row>
    <row r="552" spans="1:5" ht="12.75">
      <c r="A552" s="715"/>
      <c r="B552" s="716"/>
      <c r="C552" s="717"/>
      <c r="D552" s="716"/>
      <c r="E552" s="717">
        <f t="shared" si="8"/>
      </c>
    </row>
    <row r="553" spans="1:5" ht="12.75">
      <c r="A553" s="715"/>
      <c r="B553" s="716"/>
      <c r="C553" s="717"/>
      <c r="D553" s="716"/>
      <c r="E553" s="717">
        <f t="shared" si="8"/>
      </c>
    </row>
    <row r="554" spans="1:5" ht="12.75">
      <c r="A554" s="715"/>
      <c r="B554" s="716"/>
      <c r="C554" s="717"/>
      <c r="D554" s="716"/>
      <c r="E554" s="717">
        <f t="shared" si="8"/>
      </c>
    </row>
    <row r="555" spans="1:5" ht="12.75">
      <c r="A555" s="715"/>
      <c r="B555" s="716"/>
      <c r="C555" s="717"/>
      <c r="D555" s="716"/>
      <c r="E555" s="717">
        <f t="shared" si="8"/>
      </c>
    </row>
    <row r="556" spans="1:5" ht="12.75">
      <c r="A556" s="715"/>
      <c r="B556" s="716"/>
      <c r="C556" s="717"/>
      <c r="D556" s="716"/>
      <c r="E556" s="717">
        <f t="shared" si="8"/>
      </c>
    </row>
    <row r="557" spans="1:5" ht="12.75">
      <c r="A557" s="715"/>
      <c r="B557" s="716"/>
      <c r="C557" s="717"/>
      <c r="D557" s="716"/>
      <c r="E557" s="717">
        <f t="shared" si="8"/>
      </c>
    </row>
    <row r="558" spans="1:5" ht="12.75">
      <c r="A558" s="715"/>
      <c r="B558" s="716"/>
      <c r="C558" s="717"/>
      <c r="D558" s="716"/>
      <c r="E558" s="717">
        <f t="shared" si="8"/>
      </c>
    </row>
    <row r="559" spans="1:5" ht="12.75">
      <c r="A559" s="715"/>
      <c r="B559" s="716"/>
      <c r="C559" s="717"/>
      <c r="D559" s="716"/>
      <c r="E559" s="717">
        <f t="shared" si="8"/>
      </c>
    </row>
    <row r="560" spans="1:5" ht="12.75">
      <c r="A560" s="715"/>
      <c r="B560" s="716"/>
      <c r="C560" s="717"/>
      <c r="D560" s="716"/>
      <c r="E560" s="717">
        <f t="shared" si="8"/>
      </c>
    </row>
    <row r="561" spans="1:5" ht="12.75">
      <c r="A561" s="715"/>
      <c r="B561" s="716"/>
      <c r="C561" s="717"/>
      <c r="D561" s="716"/>
      <c r="E561" s="717">
        <f t="shared" si="8"/>
      </c>
    </row>
    <row r="562" spans="1:5" ht="12.75">
      <c r="A562" s="715"/>
      <c r="B562" s="716"/>
      <c r="C562" s="717"/>
      <c r="D562" s="716"/>
      <c r="E562" s="717">
        <f t="shared" si="8"/>
      </c>
    </row>
    <row r="563" spans="1:5" ht="12.75">
      <c r="A563" s="715"/>
      <c r="B563" s="716"/>
      <c r="C563" s="717"/>
      <c r="D563" s="716"/>
      <c r="E563" s="717">
        <f t="shared" si="8"/>
      </c>
    </row>
    <row r="564" spans="1:5" ht="12.75">
      <c r="A564" s="715"/>
      <c r="B564" s="716"/>
      <c r="C564" s="717"/>
      <c r="D564" s="716"/>
      <c r="E564" s="717">
        <f t="shared" si="8"/>
      </c>
    </row>
    <row r="565" spans="1:5" ht="12.75">
      <c r="A565" s="715"/>
      <c r="B565" s="716"/>
      <c r="C565" s="717"/>
      <c r="D565" s="716"/>
      <c r="E565" s="717">
        <f t="shared" si="8"/>
      </c>
    </row>
    <row r="566" spans="1:5" ht="12.75">
      <c r="A566" s="715"/>
      <c r="B566" s="716"/>
      <c r="C566" s="717"/>
      <c r="D566" s="716"/>
      <c r="E566" s="717">
        <f t="shared" si="8"/>
      </c>
    </row>
    <row r="567" spans="1:5" ht="12.75">
      <c r="A567" s="715"/>
      <c r="B567" s="716"/>
      <c r="C567" s="717"/>
      <c r="D567" s="716"/>
      <c r="E567" s="717">
        <f t="shared" si="8"/>
      </c>
    </row>
    <row r="568" spans="1:5" ht="12.75">
      <c r="A568" s="715"/>
      <c r="B568" s="716"/>
      <c r="C568" s="717"/>
      <c r="D568" s="716"/>
      <c r="E568" s="717">
        <f t="shared" si="8"/>
      </c>
    </row>
    <row r="569" spans="1:5" ht="12.75">
      <c r="A569" s="715"/>
      <c r="B569" s="716"/>
      <c r="C569" s="717"/>
      <c r="D569" s="716"/>
      <c r="E569" s="717">
        <f t="shared" si="8"/>
      </c>
    </row>
    <row r="570" spans="1:5" ht="12.75">
      <c r="A570" s="715"/>
      <c r="B570" s="716"/>
      <c r="C570" s="717"/>
      <c r="D570" s="716"/>
      <c r="E570" s="717">
        <f t="shared" si="8"/>
      </c>
    </row>
    <row r="571" spans="1:5" ht="12.75">
      <c r="A571" s="715"/>
      <c r="B571" s="716"/>
      <c r="C571" s="717"/>
      <c r="D571" s="716"/>
      <c r="E571" s="717">
        <f t="shared" si="8"/>
      </c>
    </row>
    <row r="572" spans="1:5" ht="12.75">
      <c r="A572" s="715"/>
      <c r="B572" s="716"/>
      <c r="C572" s="717"/>
      <c r="D572" s="716"/>
      <c r="E572" s="717">
        <f t="shared" si="8"/>
      </c>
    </row>
    <row r="573" spans="1:5" ht="12.75">
      <c r="A573" s="715"/>
      <c r="B573" s="716"/>
      <c r="C573" s="717"/>
      <c r="D573" s="716"/>
      <c r="E573" s="717">
        <f t="shared" si="8"/>
      </c>
    </row>
    <row r="574" spans="1:5" ht="12.75">
      <c r="A574" s="715"/>
      <c r="B574" s="716"/>
      <c r="C574" s="717"/>
      <c r="D574" s="716"/>
      <c r="E574" s="717">
        <f t="shared" si="8"/>
      </c>
    </row>
    <row r="575" spans="1:5" ht="12.75">
      <c r="A575" s="715"/>
      <c r="B575" s="716"/>
      <c r="C575" s="717"/>
      <c r="D575" s="716"/>
      <c r="E575" s="717">
        <f t="shared" si="8"/>
      </c>
    </row>
    <row r="576" spans="1:5" ht="12.75">
      <c r="A576" s="715"/>
      <c r="B576" s="716"/>
      <c r="C576" s="717"/>
      <c r="D576" s="716"/>
      <c r="E576" s="717">
        <f t="shared" si="8"/>
      </c>
    </row>
    <row r="577" spans="1:5" ht="12.75">
      <c r="A577" s="715"/>
      <c r="B577" s="716"/>
      <c r="C577" s="717"/>
      <c r="D577" s="716"/>
      <c r="E577" s="717">
        <f t="shared" si="8"/>
      </c>
    </row>
    <row r="578" spans="1:5" ht="12.75">
      <c r="A578" s="715"/>
      <c r="B578" s="716"/>
      <c r="C578" s="717"/>
      <c r="D578" s="716"/>
      <c r="E578" s="717">
        <f t="shared" si="8"/>
      </c>
    </row>
    <row r="579" spans="1:5" ht="12.75">
      <c r="A579" s="715"/>
      <c r="B579" s="716"/>
      <c r="C579" s="717"/>
      <c r="D579" s="716"/>
      <c r="E579" s="717">
        <f aca="true" t="shared" si="9" ref="E579:E642">IF(B579&lt;&gt;0,IF(ABS(B579-D579)&gt;0.1,"KO","OK"),"")</f>
      </c>
    </row>
    <row r="580" spans="1:5" ht="12.75">
      <c r="A580" s="715"/>
      <c r="B580" s="716"/>
      <c r="C580" s="717"/>
      <c r="D580" s="716"/>
      <c r="E580" s="717">
        <f t="shared" si="9"/>
      </c>
    </row>
    <row r="581" spans="1:5" ht="12.75">
      <c r="A581" s="715"/>
      <c r="B581" s="716"/>
      <c r="C581" s="717"/>
      <c r="D581" s="716"/>
      <c r="E581" s="717">
        <f t="shared" si="9"/>
      </c>
    </row>
    <row r="582" spans="1:5" ht="12.75">
      <c r="A582" s="715"/>
      <c r="B582" s="716"/>
      <c r="C582" s="717"/>
      <c r="D582" s="716"/>
      <c r="E582" s="717">
        <f t="shared" si="9"/>
      </c>
    </row>
    <row r="583" spans="1:5" ht="12.75">
      <c r="A583" s="715"/>
      <c r="B583" s="716"/>
      <c r="C583" s="717"/>
      <c r="D583" s="716"/>
      <c r="E583" s="717">
        <f t="shared" si="9"/>
      </c>
    </row>
    <row r="584" spans="1:5" ht="12.75">
      <c r="A584" s="715"/>
      <c r="B584" s="716"/>
      <c r="C584" s="717"/>
      <c r="D584" s="716"/>
      <c r="E584" s="717">
        <f t="shared" si="9"/>
      </c>
    </row>
    <row r="585" spans="1:5" ht="12.75">
      <c r="A585" s="715"/>
      <c r="B585" s="716"/>
      <c r="C585" s="717"/>
      <c r="D585" s="716"/>
      <c r="E585" s="717">
        <f t="shared" si="9"/>
      </c>
    </row>
    <row r="586" spans="1:5" ht="12.75">
      <c r="A586" s="715"/>
      <c r="B586" s="716"/>
      <c r="C586" s="717"/>
      <c r="D586" s="716"/>
      <c r="E586" s="717">
        <f t="shared" si="9"/>
      </c>
    </row>
    <row r="587" spans="1:5" ht="12.75">
      <c r="A587" s="715"/>
      <c r="B587" s="716"/>
      <c r="C587" s="717"/>
      <c r="D587" s="716"/>
      <c r="E587" s="717">
        <f t="shared" si="9"/>
      </c>
    </row>
    <row r="588" spans="1:5" ht="12.75">
      <c r="A588" s="715"/>
      <c r="B588" s="716"/>
      <c r="C588" s="717"/>
      <c r="D588" s="716"/>
      <c r="E588" s="717">
        <f t="shared" si="9"/>
      </c>
    </row>
    <row r="589" spans="1:5" ht="12.75">
      <c r="A589" s="715"/>
      <c r="B589" s="716"/>
      <c r="C589" s="717"/>
      <c r="D589" s="716"/>
      <c r="E589" s="717">
        <f t="shared" si="9"/>
      </c>
    </row>
    <row r="590" spans="1:5" ht="12.75">
      <c r="A590" s="715"/>
      <c r="B590" s="716"/>
      <c r="C590" s="717"/>
      <c r="D590" s="716"/>
      <c r="E590" s="717">
        <f t="shared" si="9"/>
      </c>
    </row>
    <row r="591" spans="1:5" ht="12.75">
      <c r="A591" s="715"/>
      <c r="B591" s="716"/>
      <c r="C591" s="717"/>
      <c r="D591" s="716"/>
      <c r="E591" s="717">
        <f t="shared" si="9"/>
      </c>
    </row>
    <row r="592" spans="1:5" ht="12.75">
      <c r="A592" s="715"/>
      <c r="B592" s="716"/>
      <c r="C592" s="717"/>
      <c r="D592" s="716"/>
      <c r="E592" s="717">
        <f t="shared" si="9"/>
      </c>
    </row>
    <row r="593" spans="1:5" ht="12.75">
      <c r="A593" s="715"/>
      <c r="B593" s="716"/>
      <c r="C593" s="717"/>
      <c r="D593" s="716"/>
      <c r="E593" s="717">
        <f t="shared" si="9"/>
      </c>
    </row>
    <row r="594" spans="1:5" ht="12.75">
      <c r="A594" s="715"/>
      <c r="B594" s="716"/>
      <c r="C594" s="717"/>
      <c r="D594" s="716"/>
      <c r="E594" s="717">
        <f t="shared" si="9"/>
      </c>
    </row>
    <row r="595" spans="1:5" ht="12.75">
      <c r="A595" s="715"/>
      <c r="B595" s="716"/>
      <c r="C595" s="717"/>
      <c r="D595" s="716"/>
      <c r="E595" s="717">
        <f t="shared" si="9"/>
      </c>
    </row>
    <row r="596" spans="1:5" ht="12.75">
      <c r="A596" s="715"/>
      <c r="B596" s="716"/>
      <c r="C596" s="717"/>
      <c r="D596" s="716"/>
      <c r="E596" s="717">
        <f t="shared" si="9"/>
      </c>
    </row>
    <row r="597" spans="1:5" ht="12.75">
      <c r="A597" s="715"/>
      <c r="B597" s="716"/>
      <c r="C597" s="717"/>
      <c r="D597" s="716"/>
      <c r="E597" s="717">
        <f t="shared" si="9"/>
      </c>
    </row>
    <row r="598" spans="1:5" ht="12.75">
      <c r="A598" s="715"/>
      <c r="B598" s="716"/>
      <c r="C598" s="717"/>
      <c r="D598" s="716"/>
      <c r="E598" s="717">
        <f t="shared" si="9"/>
      </c>
    </row>
    <row r="599" spans="1:5" ht="12.75">
      <c r="A599" s="715"/>
      <c r="B599" s="716"/>
      <c r="C599" s="717"/>
      <c r="D599" s="716"/>
      <c r="E599" s="717">
        <f t="shared" si="9"/>
      </c>
    </row>
    <row r="600" spans="1:5" ht="12.75">
      <c r="A600" s="715"/>
      <c r="B600" s="716"/>
      <c r="C600" s="717"/>
      <c r="D600" s="716"/>
      <c r="E600" s="717">
        <f t="shared" si="9"/>
      </c>
    </row>
    <row r="601" spans="1:5" ht="12.75">
      <c r="A601" s="715"/>
      <c r="B601" s="716"/>
      <c r="C601" s="717"/>
      <c r="D601" s="716"/>
      <c r="E601" s="717">
        <f t="shared" si="9"/>
      </c>
    </row>
    <row r="602" spans="1:5" ht="12.75">
      <c r="A602" s="715"/>
      <c r="B602" s="716"/>
      <c r="C602" s="717"/>
      <c r="D602" s="716"/>
      <c r="E602" s="717">
        <f t="shared" si="9"/>
      </c>
    </row>
    <row r="603" spans="1:5" ht="12.75">
      <c r="A603" s="715"/>
      <c r="B603" s="716"/>
      <c r="C603" s="717"/>
      <c r="D603" s="716"/>
      <c r="E603" s="717">
        <f t="shared" si="9"/>
      </c>
    </row>
    <row r="604" spans="1:5" ht="12.75">
      <c r="A604" s="715"/>
      <c r="B604" s="716"/>
      <c r="C604" s="717"/>
      <c r="D604" s="716"/>
      <c r="E604" s="717">
        <f t="shared" si="9"/>
      </c>
    </row>
    <row r="605" spans="1:5" ht="12.75">
      <c r="A605" s="715"/>
      <c r="B605" s="716"/>
      <c r="C605" s="717"/>
      <c r="D605" s="716"/>
      <c r="E605" s="717">
        <f t="shared" si="9"/>
      </c>
    </row>
    <row r="606" spans="1:5" ht="12.75">
      <c r="A606" s="715"/>
      <c r="B606" s="716"/>
      <c r="C606" s="717"/>
      <c r="D606" s="716"/>
      <c r="E606" s="717">
        <f t="shared" si="9"/>
      </c>
    </row>
    <row r="607" spans="1:5" ht="12.75">
      <c r="A607" s="715"/>
      <c r="B607" s="716"/>
      <c r="C607" s="717"/>
      <c r="D607" s="716"/>
      <c r="E607" s="717">
        <f t="shared" si="9"/>
      </c>
    </row>
    <row r="608" spans="1:5" ht="12.75">
      <c r="A608" s="715"/>
      <c r="B608" s="716"/>
      <c r="C608" s="717"/>
      <c r="D608" s="716"/>
      <c r="E608" s="717">
        <f t="shared" si="9"/>
      </c>
    </row>
    <row r="609" spans="1:5" ht="12.75">
      <c r="A609" s="715"/>
      <c r="B609" s="716"/>
      <c r="C609" s="717"/>
      <c r="D609" s="716"/>
      <c r="E609" s="717">
        <f t="shared" si="9"/>
      </c>
    </row>
    <row r="610" spans="1:5" ht="12.75">
      <c r="A610" s="715"/>
      <c r="B610" s="716"/>
      <c r="C610" s="717"/>
      <c r="D610" s="716"/>
      <c r="E610" s="717">
        <f t="shared" si="9"/>
      </c>
    </row>
    <row r="611" spans="1:5" ht="12.75">
      <c r="A611" s="715"/>
      <c r="B611" s="716"/>
      <c r="C611" s="717"/>
      <c r="D611" s="716"/>
      <c r="E611" s="717">
        <f t="shared" si="9"/>
      </c>
    </row>
    <row r="612" spans="1:5" ht="12.75">
      <c r="A612" s="715"/>
      <c r="B612" s="716"/>
      <c r="C612" s="717"/>
      <c r="D612" s="716"/>
      <c r="E612" s="717">
        <f t="shared" si="9"/>
      </c>
    </row>
    <row r="613" spans="1:5" ht="12.75">
      <c r="A613" s="715"/>
      <c r="B613" s="716"/>
      <c r="C613" s="717"/>
      <c r="D613" s="716"/>
      <c r="E613" s="717">
        <f t="shared" si="9"/>
      </c>
    </row>
    <row r="614" spans="1:5" ht="12.75">
      <c r="A614" s="715"/>
      <c r="B614" s="716"/>
      <c r="C614" s="717"/>
      <c r="D614" s="716"/>
      <c r="E614" s="717">
        <f t="shared" si="9"/>
      </c>
    </row>
    <row r="615" spans="1:5" ht="12.75">
      <c r="A615" s="715"/>
      <c r="B615" s="716"/>
      <c r="C615" s="717"/>
      <c r="D615" s="716"/>
      <c r="E615" s="717">
        <f t="shared" si="9"/>
      </c>
    </row>
    <row r="616" spans="1:5" ht="12.75">
      <c r="A616" s="715"/>
      <c r="B616" s="716"/>
      <c r="C616" s="717"/>
      <c r="D616" s="716"/>
      <c r="E616" s="717">
        <f t="shared" si="9"/>
      </c>
    </row>
    <row r="617" spans="1:5" ht="12.75">
      <c r="A617" s="715"/>
      <c r="B617" s="716"/>
      <c r="C617" s="717"/>
      <c r="D617" s="716"/>
      <c r="E617" s="717">
        <f t="shared" si="9"/>
      </c>
    </row>
    <row r="618" spans="1:5" ht="12.75">
      <c r="A618" s="715"/>
      <c r="B618" s="716"/>
      <c r="C618" s="717"/>
      <c r="D618" s="716"/>
      <c r="E618" s="717">
        <f t="shared" si="9"/>
      </c>
    </row>
    <row r="619" spans="1:5" ht="12.75">
      <c r="A619" s="715"/>
      <c r="B619" s="716"/>
      <c r="C619" s="717"/>
      <c r="D619" s="716"/>
      <c r="E619" s="717">
        <f t="shared" si="9"/>
      </c>
    </row>
    <row r="620" spans="1:5" ht="12.75">
      <c r="A620" s="715"/>
      <c r="B620" s="716"/>
      <c r="C620" s="717"/>
      <c r="D620" s="716"/>
      <c r="E620" s="717">
        <f t="shared" si="9"/>
      </c>
    </row>
    <row r="621" spans="1:5" ht="12.75">
      <c r="A621" s="715"/>
      <c r="B621" s="716"/>
      <c r="C621" s="717"/>
      <c r="D621" s="716"/>
      <c r="E621" s="717">
        <f t="shared" si="9"/>
      </c>
    </row>
    <row r="622" spans="1:5" ht="12.75">
      <c r="A622" s="715"/>
      <c r="B622" s="716"/>
      <c r="C622" s="717"/>
      <c r="D622" s="716"/>
      <c r="E622" s="717">
        <f t="shared" si="9"/>
      </c>
    </row>
    <row r="623" spans="1:5" ht="12.75">
      <c r="A623" s="715"/>
      <c r="B623" s="716"/>
      <c r="C623" s="717"/>
      <c r="D623" s="716"/>
      <c r="E623" s="717">
        <f t="shared" si="9"/>
      </c>
    </row>
    <row r="624" spans="1:5" ht="12.75">
      <c r="A624" s="715"/>
      <c r="B624" s="716"/>
      <c r="C624" s="717"/>
      <c r="D624" s="716"/>
      <c r="E624" s="717">
        <f t="shared" si="9"/>
      </c>
    </row>
    <row r="625" spans="1:5" ht="12.75">
      <c r="A625" s="715"/>
      <c r="B625" s="716"/>
      <c r="C625" s="717"/>
      <c r="D625" s="716"/>
      <c r="E625" s="717">
        <f>IF(B625&lt;&gt;0,IF(ABS(B625-D625)&gt;0.1,"KO","OK"),"")</f>
      </c>
    </row>
    <row r="626" spans="1:5" ht="12.75">
      <c r="A626" s="715"/>
      <c r="B626" s="716"/>
      <c r="C626" s="717"/>
      <c r="D626" s="716"/>
      <c r="E626" s="717">
        <f t="shared" si="9"/>
      </c>
    </row>
    <row r="627" spans="1:5" ht="12.75">
      <c r="A627" s="715"/>
      <c r="B627" s="716"/>
      <c r="C627" s="717"/>
      <c r="D627" s="716"/>
      <c r="E627" s="717">
        <f t="shared" si="9"/>
      </c>
    </row>
    <row r="628" spans="1:5" ht="12.75">
      <c r="A628" s="715"/>
      <c r="B628" s="716"/>
      <c r="C628" s="717"/>
      <c r="D628" s="716"/>
      <c r="E628" s="717">
        <f t="shared" si="9"/>
      </c>
    </row>
    <row r="629" spans="1:5" ht="12.75">
      <c r="A629" s="715"/>
      <c r="B629" s="716"/>
      <c r="C629" s="717"/>
      <c r="D629" s="716"/>
      <c r="E629" s="717">
        <f t="shared" si="9"/>
      </c>
    </row>
    <row r="630" spans="1:5" ht="12.75">
      <c r="A630" s="715"/>
      <c r="B630" s="716"/>
      <c r="C630" s="717"/>
      <c r="D630" s="716"/>
      <c r="E630" s="717">
        <f t="shared" si="9"/>
      </c>
    </row>
    <row r="631" spans="1:5" ht="12.75">
      <c r="A631" s="715"/>
      <c r="B631" s="716"/>
      <c r="C631" s="717"/>
      <c r="D631" s="716"/>
      <c r="E631" s="717">
        <f t="shared" si="9"/>
      </c>
    </row>
    <row r="632" spans="1:5" ht="12.75">
      <c r="A632" s="715"/>
      <c r="B632" s="716"/>
      <c r="C632" s="717"/>
      <c r="D632" s="716"/>
      <c r="E632" s="717">
        <f t="shared" si="9"/>
      </c>
    </row>
    <row r="633" spans="1:5" ht="12.75">
      <c r="A633" s="715"/>
      <c r="B633" s="716"/>
      <c r="C633" s="717"/>
      <c r="D633" s="716"/>
      <c r="E633" s="717">
        <f t="shared" si="9"/>
      </c>
    </row>
    <row r="634" spans="1:5" ht="12.75">
      <c r="A634" s="715"/>
      <c r="B634" s="716"/>
      <c r="C634" s="717"/>
      <c r="D634" s="716"/>
      <c r="E634" s="717">
        <f t="shared" si="9"/>
      </c>
    </row>
    <row r="635" spans="1:5" ht="12.75">
      <c r="A635" s="715"/>
      <c r="B635" s="716"/>
      <c r="C635" s="717"/>
      <c r="D635" s="716"/>
      <c r="E635" s="717">
        <f t="shared" si="9"/>
      </c>
    </row>
    <row r="636" spans="1:5" ht="12.75">
      <c r="A636" s="715"/>
      <c r="B636" s="716"/>
      <c r="C636" s="717"/>
      <c r="D636" s="716"/>
      <c r="E636" s="717">
        <f t="shared" si="9"/>
      </c>
    </row>
    <row r="637" spans="1:5" ht="12.75">
      <c r="A637" s="715"/>
      <c r="B637" s="716"/>
      <c r="C637" s="717"/>
      <c r="D637" s="716"/>
      <c r="E637" s="717">
        <f t="shared" si="9"/>
      </c>
    </row>
    <row r="638" spans="1:5" ht="12.75">
      <c r="A638" s="715"/>
      <c r="B638" s="716"/>
      <c r="C638" s="717"/>
      <c r="D638" s="716"/>
      <c r="E638" s="717">
        <f t="shared" si="9"/>
      </c>
    </row>
    <row r="639" spans="1:5" ht="12.75">
      <c r="A639" s="715"/>
      <c r="B639" s="716"/>
      <c r="C639" s="717"/>
      <c r="D639" s="716"/>
      <c r="E639" s="717">
        <f t="shared" si="9"/>
      </c>
    </row>
    <row r="640" spans="1:5" ht="12.75">
      <c r="A640" s="715"/>
      <c r="B640" s="716"/>
      <c r="C640" s="717"/>
      <c r="D640" s="716"/>
      <c r="E640" s="717">
        <f t="shared" si="9"/>
      </c>
    </row>
    <row r="641" spans="1:5" ht="12.75">
      <c r="A641" s="715"/>
      <c r="B641" s="716"/>
      <c r="C641" s="717"/>
      <c r="D641" s="716"/>
      <c r="E641" s="717">
        <f t="shared" si="9"/>
      </c>
    </row>
    <row r="642" spans="1:5" ht="12.75">
      <c r="A642" s="715"/>
      <c r="B642" s="716"/>
      <c r="C642" s="717"/>
      <c r="D642" s="716"/>
      <c r="E642" s="717">
        <f t="shared" si="9"/>
      </c>
    </row>
    <row r="643" spans="1:5" ht="12.75">
      <c r="A643" s="715"/>
      <c r="B643" s="716"/>
      <c r="C643" s="717"/>
      <c r="D643" s="716"/>
      <c r="E643" s="717">
        <f aca="true" t="shared" si="10" ref="E643:E650">IF(B643&lt;&gt;0,IF(ABS(B643-D643)&gt;0.1,"KO","OK"),"")</f>
      </c>
    </row>
    <row r="644" spans="1:5" ht="12.75">
      <c r="A644" s="715"/>
      <c r="B644" s="716"/>
      <c r="C644" s="717"/>
      <c r="D644" s="716"/>
      <c r="E644" s="717">
        <f t="shared" si="10"/>
      </c>
    </row>
    <row r="645" spans="1:5" ht="12.75">
      <c r="A645" s="715"/>
      <c r="B645" s="716"/>
      <c r="C645" s="717"/>
      <c r="D645" s="716"/>
      <c r="E645" s="717">
        <f t="shared" si="10"/>
      </c>
    </row>
    <row r="646" spans="1:5" ht="12.75">
      <c r="A646" s="715"/>
      <c r="B646" s="716"/>
      <c r="C646" s="717"/>
      <c r="D646" s="716"/>
      <c r="E646" s="717">
        <f t="shared" si="10"/>
      </c>
    </row>
    <row r="647" spans="1:5" ht="12.75">
      <c r="A647" s="715"/>
      <c r="B647" s="716"/>
      <c r="C647" s="717"/>
      <c r="D647" s="716"/>
      <c r="E647" s="717">
        <f t="shared" si="10"/>
      </c>
    </row>
    <row r="648" spans="1:5" ht="12.75">
      <c r="A648" s="715"/>
      <c r="B648" s="716"/>
      <c r="C648" s="717"/>
      <c r="D648" s="716"/>
      <c r="E648" s="717">
        <f t="shared" si="10"/>
      </c>
    </row>
    <row r="649" spans="1:5" ht="12.75">
      <c r="A649" s="715"/>
      <c r="B649" s="716"/>
      <c r="C649" s="717"/>
      <c r="D649" s="716"/>
      <c r="E649" s="717">
        <f t="shared" si="10"/>
      </c>
    </row>
    <row r="650" spans="1:5" ht="12.75">
      <c r="A650" s="715"/>
      <c r="B650" s="716"/>
      <c r="C650" s="717"/>
      <c r="D650" s="716"/>
      <c r="E650" s="717">
        <f t="shared" si="10"/>
      </c>
    </row>
  </sheetData>
  <sheetProtection/>
  <mergeCells count="2">
    <mergeCell ref="A1:B1"/>
    <mergeCell ref="C1:E1"/>
  </mergeCells>
  <conditionalFormatting sqref="E3:E650">
    <cfRule type="cellIs" priority="1" dxfId="2" operator="equal" stopIfTrue="1">
      <formula>"KO"</formula>
    </cfRule>
    <cfRule type="cellIs" priority="2" dxfId="3" operator="equal" stopIfTrue="1">
      <formula>"OK"</formula>
    </cfRule>
  </conditionalFormatting>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sheetPr codeName="Feuil2"/>
  <dimension ref="A1:J28"/>
  <sheetViews>
    <sheetView zoomScalePageLayoutView="0" workbookViewId="0" topLeftCell="B1">
      <selection activeCell="C4" sqref="C4"/>
    </sheetView>
  </sheetViews>
  <sheetFormatPr defaultColWidth="9.57421875" defaultRowHeight="15"/>
  <cols>
    <col min="1" max="1" width="20.140625" style="16" hidden="1" customWidth="1"/>
    <col min="2" max="2" width="4.7109375" style="234" customWidth="1"/>
    <col min="3" max="3" width="46.57421875" style="16" customWidth="1"/>
    <col min="4" max="4" width="34.57421875" style="16" customWidth="1"/>
    <col min="5" max="5" width="12.7109375" style="16" customWidth="1"/>
    <col min="6" max="6" width="32.421875" style="16" customWidth="1"/>
    <col min="7" max="9" width="12.7109375" style="16" customWidth="1"/>
    <col min="10" max="10" width="4.00390625" style="16" customWidth="1"/>
    <col min="11" max="249" width="11.421875" style="16" customWidth="1"/>
    <col min="250" max="250" width="46.57421875" style="16" customWidth="1"/>
    <col min="251" max="251" width="5.140625" style="16" customWidth="1"/>
    <col min="252" max="253" width="11.421875" style="16" customWidth="1"/>
    <col min="254" max="16384" width="9.57421875" style="16" customWidth="1"/>
  </cols>
  <sheetData>
    <row r="1" spans="1:10" ht="12.75">
      <c r="A1" s="225" t="s">
        <v>269</v>
      </c>
      <c r="B1" s="226"/>
      <c r="C1" s="227"/>
      <c r="D1" s="227"/>
      <c r="E1" s="227"/>
      <c r="F1" s="227"/>
      <c r="G1" s="227"/>
      <c r="H1" s="227"/>
      <c r="I1" s="227"/>
      <c r="J1" s="228"/>
    </row>
    <row r="2" spans="1:10" ht="38.25" customHeight="1">
      <c r="A2" s="229"/>
      <c r="B2" s="230"/>
      <c r="C2" s="541" t="s">
        <v>180</v>
      </c>
      <c r="D2" s="541"/>
      <c r="E2" s="541"/>
      <c r="F2" s="541"/>
      <c r="G2" s="541"/>
      <c r="H2" s="541"/>
      <c r="I2" s="541"/>
      <c r="J2" s="231"/>
    </row>
    <row r="3" spans="1:10" ht="12.75">
      <c r="A3" s="229"/>
      <c r="B3" s="232"/>
      <c r="C3" s="1"/>
      <c r="D3" s="2"/>
      <c r="E3" s="2"/>
      <c r="F3" s="2"/>
      <c r="G3" s="2"/>
      <c r="H3" s="2"/>
      <c r="I3" s="2"/>
      <c r="J3" s="3"/>
    </row>
    <row r="4" spans="1:10" ht="12.75">
      <c r="A4" s="229"/>
      <c r="B4" s="232"/>
      <c r="C4" s="4" t="s">
        <v>49</v>
      </c>
      <c r="D4" s="254"/>
      <c r="E4" s="5"/>
      <c r="F4" s="5"/>
      <c r="G4" s="5"/>
      <c r="H4" s="5"/>
      <c r="I4" s="5"/>
      <c r="J4" s="6"/>
    </row>
    <row r="5" spans="1:10" ht="12.75">
      <c r="A5" s="233"/>
      <c r="B5" s="232"/>
      <c r="C5" s="4"/>
      <c r="D5" s="5"/>
      <c r="E5" s="5"/>
      <c r="F5" s="5"/>
      <c r="G5" s="5"/>
      <c r="H5" s="5"/>
      <c r="I5" s="5"/>
      <c r="J5" s="6"/>
    </row>
    <row r="6" spans="1:10" ht="12.75">
      <c r="A6" s="233"/>
      <c r="B6" s="232"/>
      <c r="C6" s="7" t="s">
        <v>50</v>
      </c>
      <c r="D6" s="19"/>
      <c r="E6" s="7"/>
      <c r="F6" s="7"/>
      <c r="G6" s="8"/>
      <c r="H6" s="7"/>
      <c r="I6" s="7"/>
      <c r="J6" s="9"/>
    </row>
    <row r="7" spans="1:10" ht="12.75">
      <c r="A7" s="233"/>
      <c r="B7" s="232"/>
      <c r="C7" s="7"/>
      <c r="D7" s="7"/>
      <c r="E7" s="7"/>
      <c r="F7" s="7"/>
      <c r="G7" s="8"/>
      <c r="H7" s="7"/>
      <c r="I7" s="7"/>
      <c r="J7" s="9"/>
    </row>
    <row r="8" spans="1:10" ht="12.75">
      <c r="A8" s="233"/>
      <c r="B8" s="232"/>
      <c r="C8" s="7" t="s">
        <v>2</v>
      </c>
      <c r="D8" s="551"/>
      <c r="E8" s="553"/>
      <c r="F8" s="553"/>
      <c r="G8" s="553"/>
      <c r="H8" s="553"/>
      <c r="I8" s="552"/>
      <c r="J8" s="9"/>
    </row>
    <row r="9" spans="1:10" ht="12.75">
      <c r="A9" s="233"/>
      <c r="B9" s="232"/>
      <c r="C9" s="7"/>
      <c r="D9" s="7"/>
      <c r="E9" s="7"/>
      <c r="F9" s="5"/>
      <c r="G9" s="5"/>
      <c r="H9" s="5"/>
      <c r="I9" s="5"/>
      <c r="J9" s="9"/>
    </row>
    <row r="10" spans="1:10" ht="25.5" customHeight="1">
      <c r="A10" s="233"/>
      <c r="B10" s="232"/>
      <c r="C10" s="7" t="s">
        <v>0</v>
      </c>
      <c r="D10" s="554"/>
      <c r="E10" s="554"/>
      <c r="F10" s="554"/>
      <c r="G10" s="554"/>
      <c r="H10" s="554"/>
      <c r="I10" s="554"/>
      <c r="J10" s="9"/>
    </row>
    <row r="11" spans="1:10" ht="12.75">
      <c r="A11" s="233"/>
      <c r="B11" s="232"/>
      <c r="C11" s="7"/>
      <c r="D11" s="7"/>
      <c r="E11" s="7"/>
      <c r="F11" s="7"/>
      <c r="G11" s="7"/>
      <c r="H11" s="7"/>
      <c r="I11" s="7"/>
      <c r="J11" s="9"/>
    </row>
    <row r="12" spans="1:10" ht="26.25">
      <c r="A12" s="233"/>
      <c r="B12" s="232"/>
      <c r="C12" s="11" t="s">
        <v>51</v>
      </c>
      <c r="D12" s="551"/>
      <c r="E12" s="552"/>
      <c r="F12" s="7"/>
      <c r="G12" s="7"/>
      <c r="H12" s="7"/>
      <c r="I12" s="7"/>
      <c r="J12" s="9"/>
    </row>
    <row r="13" spans="1:10" ht="12.75">
      <c r="A13" s="233"/>
      <c r="B13" s="232"/>
      <c r="C13" s="7"/>
      <c r="D13" s="7"/>
      <c r="E13" s="7"/>
      <c r="F13" s="7"/>
      <c r="G13" s="7"/>
      <c r="H13" s="7"/>
      <c r="I13" s="7"/>
      <c r="J13" s="9"/>
    </row>
    <row r="14" spans="1:10" ht="12.75">
      <c r="A14" s="233"/>
      <c r="B14" s="232"/>
      <c r="C14" s="7" t="s">
        <v>1</v>
      </c>
      <c r="D14" s="555"/>
      <c r="E14" s="556"/>
      <c r="F14" s="7"/>
      <c r="G14" s="8"/>
      <c r="H14" s="7"/>
      <c r="I14" s="7"/>
      <c r="J14" s="9"/>
    </row>
    <row r="15" spans="1:10" ht="12.75">
      <c r="A15" s="233"/>
      <c r="B15" s="232"/>
      <c r="C15" s="7"/>
      <c r="D15" s="7"/>
      <c r="E15" s="7"/>
      <c r="F15" s="7"/>
      <c r="G15" s="8"/>
      <c r="H15" s="7"/>
      <c r="I15" s="7"/>
      <c r="J15" s="9"/>
    </row>
    <row r="16" spans="1:10" ht="12.75">
      <c r="A16" s="233"/>
      <c r="B16" s="232"/>
      <c r="C16" s="12" t="s">
        <v>52</v>
      </c>
      <c r="D16" s="550"/>
      <c r="E16" s="550"/>
      <c r="F16" s="7"/>
      <c r="G16" s="7"/>
      <c r="H16" s="7"/>
      <c r="I16" s="7"/>
      <c r="J16" s="9"/>
    </row>
    <row r="17" spans="1:10" ht="12.75">
      <c r="A17" s="233"/>
      <c r="B17" s="232"/>
      <c r="C17" s="12"/>
      <c r="D17" s="10"/>
      <c r="E17" s="10"/>
      <c r="F17" s="7"/>
      <c r="G17" s="7"/>
      <c r="H17" s="7"/>
      <c r="I17" s="7"/>
      <c r="J17" s="9"/>
    </row>
    <row r="18" spans="1:10" ht="12.75">
      <c r="A18" s="233"/>
      <c r="B18" s="232"/>
      <c r="C18" s="7" t="s">
        <v>135</v>
      </c>
      <c r="D18" s="550"/>
      <c r="E18" s="550"/>
      <c r="F18" s="18"/>
      <c r="G18" s="7"/>
      <c r="H18" s="7"/>
      <c r="I18" s="7"/>
      <c r="J18" s="9"/>
    </row>
    <row r="19" spans="1:10" ht="12.75">
      <c r="A19" s="233"/>
      <c r="B19" s="232"/>
      <c r="C19" s="7"/>
      <c r="D19" s="10"/>
      <c r="E19" s="10"/>
      <c r="F19" s="18"/>
      <c r="G19" s="7"/>
      <c r="H19" s="7"/>
      <c r="I19" s="7"/>
      <c r="J19" s="9"/>
    </row>
    <row r="20" spans="1:10" ht="26.25">
      <c r="A20" s="233"/>
      <c r="B20" s="232"/>
      <c r="C20" s="11" t="s">
        <v>53</v>
      </c>
      <c r="D20" s="551"/>
      <c r="E20" s="552"/>
      <c r="F20" s="18"/>
      <c r="G20" s="7"/>
      <c r="H20" s="7"/>
      <c r="I20" s="7"/>
      <c r="J20" s="9"/>
    </row>
    <row r="21" spans="1:10" ht="12.75">
      <c r="A21" s="233"/>
      <c r="B21" s="232"/>
      <c r="C21" s="7"/>
      <c r="D21" s="10"/>
      <c r="E21" s="10"/>
      <c r="F21" s="7"/>
      <c r="G21" s="7"/>
      <c r="H21" s="7"/>
      <c r="I21" s="7"/>
      <c r="J21" s="9"/>
    </row>
    <row r="22" spans="1:10" ht="12" customHeight="1">
      <c r="A22" s="233"/>
      <c r="B22" s="232"/>
      <c r="C22" s="8" t="s">
        <v>128</v>
      </c>
      <c r="D22" s="7"/>
      <c r="E22" s="11"/>
      <c r="F22" s="11"/>
      <c r="G22" s="11"/>
      <c r="H22" s="11"/>
      <c r="I22" s="11"/>
      <c r="J22" s="9"/>
    </row>
    <row r="23" spans="1:10" ht="13.5" thickBot="1">
      <c r="A23" s="233"/>
      <c r="B23" s="232"/>
      <c r="C23" s="7"/>
      <c r="D23" s="7"/>
      <c r="E23" s="11"/>
      <c r="F23" s="11"/>
      <c r="G23" s="11"/>
      <c r="H23" s="11"/>
      <c r="I23" s="11"/>
      <c r="J23" s="9"/>
    </row>
    <row r="24" spans="1:10" ht="21" thickBot="1">
      <c r="A24" s="233"/>
      <c r="B24" s="232"/>
      <c r="C24" s="288" t="s">
        <v>54</v>
      </c>
      <c r="D24" s="289" t="s">
        <v>55</v>
      </c>
      <c r="E24" s="290" t="s">
        <v>106</v>
      </c>
      <c r="F24" s="290" t="s">
        <v>56</v>
      </c>
      <c r="G24" s="290" t="s">
        <v>57</v>
      </c>
      <c r="H24" s="291" t="s">
        <v>58</v>
      </c>
      <c r="I24" s="292" t="s">
        <v>59</v>
      </c>
      <c r="J24" s="9"/>
    </row>
    <row r="25" spans="1:10" ht="12.75">
      <c r="A25" s="233"/>
      <c r="B25" s="232"/>
      <c r="C25" s="282"/>
      <c r="D25" s="283"/>
      <c r="E25" s="284"/>
      <c r="F25" s="285"/>
      <c r="G25" s="286"/>
      <c r="H25" s="286"/>
      <c r="I25" s="287"/>
      <c r="J25" s="9"/>
    </row>
    <row r="26" spans="1:10" ht="13.5" thickBot="1">
      <c r="A26" s="233"/>
      <c r="B26" s="232"/>
      <c r="C26" s="350"/>
      <c r="D26" s="351"/>
      <c r="E26" s="352"/>
      <c r="F26" s="353"/>
      <c r="G26" s="354"/>
      <c r="H26" s="354"/>
      <c r="I26" s="355"/>
      <c r="J26" s="9"/>
    </row>
    <row r="27" spans="1:10" s="234" customFormat="1" ht="12.75">
      <c r="A27" s="233"/>
      <c r="B27" s="232"/>
      <c r="C27" s="8"/>
      <c r="D27" s="7"/>
      <c r="E27" s="7"/>
      <c r="F27" s="7"/>
      <c r="G27" s="7"/>
      <c r="H27" s="7"/>
      <c r="I27" s="7"/>
      <c r="J27" s="9"/>
    </row>
    <row r="28" spans="1:10" ht="13.5" thickBot="1">
      <c r="A28" s="235"/>
      <c r="B28" s="236"/>
      <c r="C28" s="13"/>
      <c r="D28" s="14"/>
      <c r="E28" s="14"/>
      <c r="F28" s="14"/>
      <c r="G28" s="14"/>
      <c r="H28" s="14"/>
      <c r="I28" s="14"/>
      <c r="J28" s="15"/>
    </row>
  </sheetData>
  <sheetProtection password="EAD6" sheet="1" objects="1" scenarios="1"/>
  <mergeCells count="8">
    <mergeCell ref="D16:E16"/>
    <mergeCell ref="D18:E18"/>
    <mergeCell ref="D20:E20"/>
    <mergeCell ref="C2:I2"/>
    <mergeCell ref="D8:I8"/>
    <mergeCell ref="D10:I10"/>
    <mergeCell ref="D12:E12"/>
    <mergeCell ref="D14:E14"/>
  </mergeCells>
  <dataValidations count="4">
    <dataValidation type="whole" allowBlank="1" showInputMessage="1" showErrorMessage="1" error="Veuillez saisir une année." sqref="D4">
      <formula1>2010</formula1>
      <formula2>2030</formula2>
    </dataValidation>
    <dataValidation type="textLength" operator="equal" allowBlank="1" showInputMessage="1" showErrorMessage="1" error="Veuillez saisir un n° finess de 9 caractères (sans espace, tiret, ...)" sqref="D6 E25:E26">
      <formula1>9</formula1>
    </dataValidation>
    <dataValidation type="decimal" operator="greaterThanOrEqual" allowBlank="1" showInputMessage="1" showErrorMessage="1" error="Veuillez saisir un nombre." sqref="G25:I26">
      <formula1>0</formula1>
    </dataValidation>
    <dataValidation type="list" showInputMessage="1" showErrorMessage="1" error="Veuillez sélectionner une catégorie dans la liste proposée." sqref="F25:F26">
      <formula1>categorie</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94" r:id="rId2"/>
  <headerFooter>
    <oddFooter>&amp;R&amp;"Arial,Normal"&amp;8&amp;F / &amp;A</oddFooter>
  </headerFooter>
  <drawing r:id="rId1"/>
</worksheet>
</file>

<file path=xl/worksheets/sheet6.xml><?xml version="1.0" encoding="utf-8"?>
<worksheet xmlns="http://schemas.openxmlformats.org/spreadsheetml/2006/main" xmlns:r="http://schemas.openxmlformats.org/officeDocument/2006/relationships">
  <sheetPr codeName="Feuil13"/>
  <dimension ref="A1:J15"/>
  <sheetViews>
    <sheetView showGridLines="0" zoomScalePageLayoutView="0" workbookViewId="0" topLeftCell="A1">
      <selection activeCell="B8" sqref="B8"/>
    </sheetView>
  </sheetViews>
  <sheetFormatPr defaultColWidth="11.421875" defaultRowHeight="15"/>
  <cols>
    <col min="1" max="1" width="5.421875" style="238" customWidth="1"/>
    <col min="2" max="2" width="15.57421875" style="238" customWidth="1"/>
    <col min="3" max="4" width="34.140625" style="238" customWidth="1"/>
    <col min="5" max="5" width="12.421875" style="238" customWidth="1"/>
    <col min="6" max="6" width="23.8515625" style="238" customWidth="1"/>
    <col min="7" max="9" width="8.140625" style="238" customWidth="1"/>
    <col min="10" max="10" width="2.7109375" style="238" customWidth="1"/>
    <col min="11" max="16384" width="11.421875" style="238" customWidth="1"/>
  </cols>
  <sheetData>
    <row r="1" spans="1:10" ht="14.25">
      <c r="A1" s="257"/>
      <c r="B1" s="227"/>
      <c r="C1" s="227"/>
      <c r="D1" s="227"/>
      <c r="E1" s="227"/>
      <c r="F1" s="227"/>
      <c r="G1" s="227"/>
      <c r="H1" s="227"/>
      <c r="I1" s="227"/>
      <c r="J1" s="228"/>
    </row>
    <row r="2" spans="1:10" ht="38.25" customHeight="1">
      <c r="A2" s="258"/>
      <c r="B2" s="541" t="s">
        <v>114</v>
      </c>
      <c r="C2" s="541"/>
      <c r="D2" s="541"/>
      <c r="E2" s="541"/>
      <c r="F2" s="541"/>
      <c r="G2" s="541"/>
      <c r="H2" s="541"/>
      <c r="I2" s="541"/>
      <c r="J2" s="231"/>
    </row>
    <row r="3" spans="1:10" ht="12.75" customHeight="1">
      <c r="A3" s="258"/>
      <c r="B3" s="7"/>
      <c r="C3" s="1"/>
      <c r="D3" s="2"/>
      <c r="E3" s="2"/>
      <c r="F3" s="2"/>
      <c r="G3" s="2"/>
      <c r="H3" s="2"/>
      <c r="I3" s="2"/>
      <c r="J3" s="3"/>
    </row>
    <row r="4" spans="1:10" ht="12.75" customHeight="1">
      <c r="A4" s="258"/>
      <c r="B4" s="7"/>
      <c r="C4" s="7"/>
      <c r="D4" s="10"/>
      <c r="E4" s="10"/>
      <c r="F4" s="7"/>
      <c r="G4" s="7"/>
      <c r="H4" s="7"/>
      <c r="I4" s="7"/>
      <c r="J4" s="9"/>
    </row>
    <row r="5" spans="1:10" ht="12.75" customHeight="1">
      <c r="A5" s="258"/>
      <c r="B5" s="170" t="s">
        <v>259</v>
      </c>
      <c r="C5" s="237"/>
      <c r="D5" s="7"/>
      <c r="E5" s="11"/>
      <c r="F5" s="11"/>
      <c r="G5" s="11"/>
      <c r="H5" s="11"/>
      <c r="I5" s="11"/>
      <c r="J5" s="9"/>
    </row>
    <row r="6" spans="1:10" ht="12.75" customHeight="1">
      <c r="A6" s="258"/>
      <c r="B6" s="7"/>
      <c r="C6" s="170"/>
      <c r="D6" s="7"/>
      <c r="E6" s="11"/>
      <c r="F6" s="11"/>
      <c r="G6" s="11"/>
      <c r="H6" s="11"/>
      <c r="I6" s="11"/>
      <c r="J6" s="9"/>
    </row>
    <row r="7" spans="1:10" ht="13.5" customHeight="1" thickBot="1">
      <c r="A7" s="258"/>
      <c r="B7" s="7"/>
      <c r="C7" s="7"/>
      <c r="D7" s="7"/>
      <c r="E7" s="11"/>
      <c r="F7" s="11"/>
      <c r="G7" s="11"/>
      <c r="H7" s="11"/>
      <c r="I7" s="11"/>
      <c r="J7" s="9"/>
    </row>
    <row r="8" spans="1:10" ht="61.5" customHeight="1" thickBot="1">
      <c r="A8" s="258"/>
      <c r="B8" s="288" t="s">
        <v>129</v>
      </c>
      <c r="C8" s="289" t="s">
        <v>116</v>
      </c>
      <c r="D8" s="289" t="s">
        <v>115</v>
      </c>
      <c r="E8" s="290" t="s">
        <v>266</v>
      </c>
      <c r="F8" s="290" t="s">
        <v>56</v>
      </c>
      <c r="G8" s="290" t="s">
        <v>57</v>
      </c>
      <c r="H8" s="291" t="s">
        <v>58</v>
      </c>
      <c r="I8" s="292" t="s">
        <v>59</v>
      </c>
      <c r="J8" s="9"/>
    </row>
    <row r="9" spans="1:10" ht="15" customHeight="1">
      <c r="A9" s="258"/>
      <c r="B9" s="282"/>
      <c r="C9" s="283"/>
      <c r="D9" s="283"/>
      <c r="E9" s="284" t="s">
        <v>172</v>
      </c>
      <c r="F9" s="285"/>
      <c r="G9" s="286"/>
      <c r="H9" s="286"/>
      <c r="I9" s="287"/>
      <c r="J9" s="9"/>
    </row>
    <row r="10" spans="1:10" s="253" customFormat="1" ht="15" customHeight="1" thickBot="1">
      <c r="A10" s="356"/>
      <c r="B10" s="350"/>
      <c r="C10" s="351"/>
      <c r="D10" s="351"/>
      <c r="E10" s="357"/>
      <c r="F10" s="353"/>
      <c r="G10" s="354"/>
      <c r="H10" s="354"/>
      <c r="I10" s="355"/>
      <c r="J10" s="9"/>
    </row>
    <row r="11" spans="1:10" ht="21.75" customHeight="1">
      <c r="A11" s="258"/>
      <c r="B11" s="237"/>
      <c r="C11" s="237"/>
      <c r="D11" s="237"/>
      <c r="E11" s="237"/>
      <c r="F11" s="237"/>
      <c r="G11" s="237"/>
      <c r="H11" s="237"/>
      <c r="I11" s="237"/>
      <c r="J11" s="239"/>
    </row>
    <row r="12" spans="1:10" ht="15">
      <c r="A12" s="258"/>
      <c r="B12" s="237"/>
      <c r="C12" s="237"/>
      <c r="D12" s="237"/>
      <c r="E12" s="237"/>
      <c r="F12" s="237"/>
      <c r="G12" s="237"/>
      <c r="H12" s="237"/>
      <c r="I12" s="237"/>
      <c r="J12" s="239"/>
    </row>
    <row r="13" spans="1:10" ht="14.25">
      <c r="A13" s="258"/>
      <c r="B13" s="349" t="s">
        <v>130</v>
      </c>
      <c r="C13" s="237"/>
      <c r="D13" s="237"/>
      <c r="E13" s="237"/>
      <c r="F13" s="237"/>
      <c r="G13" s="237"/>
      <c r="H13" s="237"/>
      <c r="I13" s="237"/>
      <c r="J13" s="239"/>
    </row>
    <row r="14" spans="1:10" ht="14.25">
      <c r="A14" s="258"/>
      <c r="B14" s="349" t="s">
        <v>133</v>
      </c>
      <c r="C14" s="237"/>
      <c r="D14" s="237"/>
      <c r="E14" s="237"/>
      <c r="F14" s="237"/>
      <c r="G14" s="237"/>
      <c r="H14" s="237"/>
      <c r="I14" s="237"/>
      <c r="J14" s="239"/>
    </row>
    <row r="15" spans="1:10" ht="15" thickBot="1">
      <c r="A15" s="259"/>
      <c r="B15" s="240"/>
      <c r="C15" s="240"/>
      <c r="D15" s="240"/>
      <c r="E15" s="240"/>
      <c r="F15" s="240"/>
      <c r="G15" s="240"/>
      <c r="H15" s="240"/>
      <c r="I15" s="240"/>
      <c r="J15" s="241"/>
    </row>
  </sheetData>
  <sheetProtection password="EAD6" sheet="1"/>
  <mergeCells count="1">
    <mergeCell ref="B2:I2"/>
  </mergeCells>
  <dataValidations count="5">
    <dataValidation showInputMessage="1" showErrorMessage="1" error="Veuillez sélectionner une catégorie dans la liste proposée." sqref="F10"/>
    <dataValidation type="textLength" operator="equal" allowBlank="1" showInputMessage="1" showErrorMessage="1" error="Veuillez saisir un n° finess de 9 caractères (sans espace, tiret, ...)" sqref="E9:E10">
      <formula1>9</formula1>
    </dataValidation>
    <dataValidation type="decimal" operator="greaterThanOrEqual" allowBlank="1" showInputMessage="1" showErrorMessage="1" error="Veuillez saisir un nombre." sqref="G9:I10">
      <formula1>0</formula1>
    </dataValidation>
    <dataValidation type="list" showInputMessage="1" showErrorMessage="1" error="Veuillez sélectionner une catégorie dans la liste proposée." sqref="F9">
      <formula1>CategorieID_CR_SF</formula1>
    </dataValidation>
    <dataValidation type="textLength" operator="lessThanOrEqual" allowBlank="1" showInputMessage="1" showErrorMessage="1" error="Veuillez saisir un identifiant de 6 caractères (sans caractère spéciaux, espace, tiret, accents...)" sqref="B9">
      <formula1>6</formula1>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Feuil8"/>
  <dimension ref="A1:P145"/>
  <sheetViews>
    <sheetView showGridLines="0" zoomScale="85" zoomScaleNormal="85" zoomScalePageLayoutView="0" workbookViewId="0" topLeftCell="A118">
      <selection activeCell="J136" sqref="J136"/>
    </sheetView>
  </sheetViews>
  <sheetFormatPr defaultColWidth="11.421875" defaultRowHeight="15"/>
  <cols>
    <col min="1" max="1" width="3.8515625" style="23" customWidth="1"/>
    <col min="2" max="2" width="13.28125" style="23" customWidth="1"/>
    <col min="3" max="3" width="61.8515625" style="23" customWidth="1"/>
    <col min="4" max="15" width="12.7109375" style="23" customWidth="1"/>
    <col min="16" max="16" width="6.57421875" style="23" customWidth="1"/>
    <col min="17" max="16384" width="11.421875" style="23" customWidth="1"/>
  </cols>
  <sheetData>
    <row r="1" spans="1:16" ht="12.75">
      <c r="A1" s="92"/>
      <c r="B1" s="93"/>
      <c r="C1" s="93"/>
      <c r="D1" s="93"/>
      <c r="E1" s="93"/>
      <c r="F1" s="93"/>
      <c r="G1" s="93"/>
      <c r="H1" s="93"/>
      <c r="I1" s="72"/>
      <c r="J1" s="72"/>
      <c r="K1" s="72"/>
      <c r="L1" s="72"/>
      <c r="M1" s="93"/>
      <c r="N1" s="93"/>
      <c r="O1" s="93"/>
      <c r="P1" s="98"/>
    </row>
    <row r="2" spans="1:16" s="97" customFormat="1" ht="25.5" customHeight="1">
      <c r="A2" s="94"/>
      <c r="B2" s="624" t="s">
        <v>61</v>
      </c>
      <c r="C2" s="625"/>
      <c r="D2" s="618"/>
      <c r="E2" s="619"/>
      <c r="F2" s="619"/>
      <c r="G2" s="620"/>
      <c r="H2" s="95"/>
      <c r="I2" s="95"/>
      <c r="J2" s="95"/>
      <c r="K2" s="95"/>
      <c r="L2" s="95"/>
      <c r="M2" s="95"/>
      <c r="N2" s="95"/>
      <c r="O2" s="95"/>
      <c r="P2" s="96"/>
    </row>
    <row r="3" spans="1:16" s="97" customFormat="1" ht="25.5" customHeight="1">
      <c r="A3" s="94"/>
      <c r="B3" s="624" t="s">
        <v>62</v>
      </c>
      <c r="C3" s="625"/>
      <c r="D3" s="621"/>
      <c r="E3" s="622"/>
      <c r="F3" s="622"/>
      <c r="G3" s="623"/>
      <c r="H3" s="95"/>
      <c r="I3" s="95"/>
      <c r="J3" s="95"/>
      <c r="K3" s="95"/>
      <c r="L3" s="95"/>
      <c r="M3" s="95"/>
      <c r="N3" s="95"/>
      <c r="O3" s="95"/>
      <c r="P3" s="96"/>
    </row>
    <row r="4" spans="1:16" s="97" customFormat="1" ht="12.75">
      <c r="A4" s="94"/>
      <c r="B4" s="95"/>
      <c r="C4" s="95"/>
      <c r="D4" s="95"/>
      <c r="E4" s="95"/>
      <c r="F4" s="95"/>
      <c r="G4" s="95"/>
      <c r="H4" s="95"/>
      <c r="I4" s="95"/>
      <c r="J4" s="95"/>
      <c r="K4" s="95"/>
      <c r="L4" s="95"/>
      <c r="M4" s="95"/>
      <c r="N4" s="95"/>
      <c r="O4" s="95"/>
      <c r="P4" s="96"/>
    </row>
    <row r="5" spans="1:16" s="97" customFormat="1" ht="12.75">
      <c r="A5" s="94"/>
      <c r="B5" s="95"/>
      <c r="C5" s="95"/>
      <c r="D5" s="99" t="s">
        <v>136</v>
      </c>
      <c r="E5" s="95"/>
      <c r="F5" s="95"/>
      <c r="G5" s="95"/>
      <c r="H5" s="95"/>
      <c r="I5" s="95"/>
      <c r="J5" s="95"/>
      <c r="K5" s="95"/>
      <c r="L5" s="95"/>
      <c r="M5" s="95"/>
      <c r="N5" s="95"/>
      <c r="O5" s="95"/>
      <c r="P5" s="96"/>
    </row>
    <row r="6" spans="1:16" s="97" customFormat="1" ht="12.75">
      <c r="A6" s="94"/>
      <c r="B6" s="95"/>
      <c r="C6" s="95"/>
      <c r="D6" s="99"/>
      <c r="E6" s="95"/>
      <c r="F6" s="95"/>
      <c r="G6" s="95"/>
      <c r="H6" s="95"/>
      <c r="I6" s="95"/>
      <c r="J6" s="95"/>
      <c r="K6" s="95"/>
      <c r="L6" s="95"/>
      <c r="M6" s="95"/>
      <c r="N6" s="95"/>
      <c r="O6" s="95"/>
      <c r="P6" s="96"/>
    </row>
    <row r="7" spans="1:16" s="97" customFormat="1" ht="12.75">
      <c r="A7" s="94"/>
      <c r="B7" s="95"/>
      <c r="C7" s="95"/>
      <c r="D7" s="100" t="s">
        <v>43</v>
      </c>
      <c r="E7" s="100" t="s">
        <v>44</v>
      </c>
      <c r="F7" s="100" t="s">
        <v>45</v>
      </c>
      <c r="G7" s="100" t="s">
        <v>46</v>
      </c>
      <c r="H7" s="100" t="s">
        <v>47</v>
      </c>
      <c r="I7" s="95"/>
      <c r="J7" s="95"/>
      <c r="K7" s="95"/>
      <c r="L7" s="95"/>
      <c r="M7" s="95"/>
      <c r="N7" s="95"/>
      <c r="O7" s="95"/>
      <c r="P7" s="96"/>
    </row>
    <row r="8" spans="1:16" s="97" customFormat="1" ht="12.75">
      <c r="A8" s="94"/>
      <c r="B8" s="95"/>
      <c r="C8" s="95"/>
      <c r="D8" s="106"/>
      <c r="E8" s="106"/>
      <c r="F8" s="106"/>
      <c r="G8" s="106"/>
      <c r="H8" s="106"/>
      <c r="I8" s="517" t="str">
        <f>IF(D8+G8+H8=0,"Capacité installée non saisie","")</f>
        <v>Capacité installée non saisie</v>
      </c>
      <c r="J8" s="95"/>
      <c r="K8" s="95"/>
      <c r="L8" s="95"/>
      <c r="M8" s="95"/>
      <c r="N8" s="95"/>
      <c r="O8" s="95"/>
      <c r="P8" s="96"/>
    </row>
    <row r="9" spans="1:16" s="97" customFormat="1" ht="12.75">
      <c r="A9" s="94"/>
      <c r="B9" s="95"/>
      <c r="C9" s="95"/>
      <c r="D9" s="95"/>
      <c r="E9" s="95"/>
      <c r="F9" s="95"/>
      <c r="G9" s="95"/>
      <c r="H9" s="95"/>
      <c r="I9" s="95"/>
      <c r="J9" s="95"/>
      <c r="K9" s="95"/>
      <c r="L9" s="95"/>
      <c r="M9" s="95"/>
      <c r="N9" s="95"/>
      <c r="O9" s="95"/>
      <c r="P9" s="96"/>
    </row>
    <row r="10" spans="1:16" s="97" customFormat="1" ht="12.75">
      <c r="A10" s="94"/>
      <c r="B10" s="95"/>
      <c r="C10" s="95"/>
      <c r="D10" s="95"/>
      <c r="E10" s="95"/>
      <c r="F10" s="95"/>
      <c r="G10" s="95"/>
      <c r="H10" s="95"/>
      <c r="I10" s="95"/>
      <c r="J10" s="95"/>
      <c r="K10" s="95"/>
      <c r="L10" s="95"/>
      <c r="M10" s="95"/>
      <c r="N10" s="95"/>
      <c r="O10" s="95"/>
      <c r="P10" s="96"/>
    </row>
    <row r="11" spans="1:16" s="244" customFormat="1" ht="45.75" customHeight="1">
      <c r="A11" s="242"/>
      <c r="B11" s="541" t="s">
        <v>117</v>
      </c>
      <c r="C11" s="541"/>
      <c r="D11" s="541"/>
      <c r="E11" s="541"/>
      <c r="F11" s="541"/>
      <c r="G11" s="541"/>
      <c r="H11" s="541"/>
      <c r="I11" s="541"/>
      <c r="J11" s="541"/>
      <c r="K11" s="541"/>
      <c r="L11" s="541"/>
      <c r="M11" s="541"/>
      <c r="N11" s="541"/>
      <c r="O11" s="541"/>
      <c r="P11" s="243"/>
    </row>
    <row r="12" spans="1:16" ht="12.75">
      <c r="A12" s="20"/>
      <c r="B12" s="17"/>
      <c r="C12" s="17"/>
      <c r="D12" s="17"/>
      <c r="E12" s="17"/>
      <c r="F12" s="17"/>
      <c r="G12" s="17"/>
      <c r="H12" s="17"/>
      <c r="I12" s="17"/>
      <c r="J12" s="17"/>
      <c r="K12" s="17"/>
      <c r="L12" s="17"/>
      <c r="M12" s="17"/>
      <c r="N12" s="17"/>
      <c r="O12" s="17"/>
      <c r="P12" s="22"/>
    </row>
    <row r="13" spans="1:16" ht="12.75">
      <c r="A13" s="20"/>
      <c r="B13" s="171" t="s">
        <v>181</v>
      </c>
      <c r="C13" s="171"/>
      <c r="D13" s="172"/>
      <c r="E13" s="172"/>
      <c r="F13" s="17"/>
      <c r="G13" s="17"/>
      <c r="H13" s="17"/>
      <c r="I13" s="17"/>
      <c r="J13" s="17"/>
      <c r="K13" s="17"/>
      <c r="L13" s="17"/>
      <c r="M13" s="17"/>
      <c r="N13" s="17"/>
      <c r="O13" s="17"/>
      <c r="P13" s="22"/>
    </row>
    <row r="14" spans="1:16" ht="12.75">
      <c r="A14" s="20"/>
      <c r="B14" s="171"/>
      <c r="C14" s="171"/>
      <c r="D14" s="172"/>
      <c r="E14" s="172"/>
      <c r="F14" s="17"/>
      <c r="G14" s="17"/>
      <c r="H14" s="17"/>
      <c r="I14" s="17"/>
      <c r="J14" s="17"/>
      <c r="K14" s="17"/>
      <c r="L14" s="17"/>
      <c r="M14" s="17"/>
      <c r="N14" s="17"/>
      <c r="O14" s="17"/>
      <c r="P14" s="22"/>
    </row>
    <row r="15" spans="1:16" ht="12.75">
      <c r="A15" s="20"/>
      <c r="B15" s="17"/>
      <c r="C15" s="17"/>
      <c r="D15" s="17"/>
      <c r="E15" s="17"/>
      <c r="F15" s="17"/>
      <c r="G15" s="17"/>
      <c r="H15" s="17"/>
      <c r="I15" s="17"/>
      <c r="J15" s="17"/>
      <c r="K15" s="17"/>
      <c r="L15" s="17"/>
      <c r="M15" s="17"/>
      <c r="N15" s="17"/>
      <c r="O15" s="17"/>
      <c r="P15" s="22"/>
    </row>
    <row r="16" spans="1:16" ht="13.5" thickBot="1">
      <c r="A16" s="20"/>
      <c r="B16" s="17"/>
      <c r="C16" s="17"/>
      <c r="D16" s="17"/>
      <c r="E16" s="17"/>
      <c r="F16" s="17"/>
      <c r="G16" s="17"/>
      <c r="H16" s="17"/>
      <c r="I16" s="517" t="str">
        <f>IF(OR(I49=0,J49=0,K49=0,M49=0,N49=0),"Activité réalisée N-4 à N : données d'au moins une année non saisies","")</f>
        <v>Activité réalisée N-4 à N : données d'au moins une année non saisies</v>
      </c>
      <c r="J16" s="17"/>
      <c r="K16" s="17"/>
      <c r="L16" s="17"/>
      <c r="M16" s="17"/>
      <c r="N16" s="17"/>
      <c r="O16" s="17"/>
      <c r="P16" s="22"/>
    </row>
    <row r="17" spans="1:16" ht="12.75" customHeight="1">
      <c r="A17" s="20"/>
      <c r="B17" s="611"/>
      <c r="C17" s="611" t="s">
        <v>3</v>
      </c>
      <c r="D17" s="611" t="s">
        <v>184</v>
      </c>
      <c r="E17" s="612"/>
      <c r="F17" s="612"/>
      <c r="G17" s="612"/>
      <c r="H17" s="613"/>
      <c r="I17" s="615" t="s">
        <v>189</v>
      </c>
      <c r="J17" s="616"/>
      <c r="K17" s="616"/>
      <c r="L17" s="616"/>
      <c r="M17" s="616"/>
      <c r="N17" s="616"/>
      <c r="O17" s="617"/>
      <c r="P17" s="22"/>
    </row>
    <row r="18" spans="1:16" ht="39.75" thickBot="1">
      <c r="A18" s="20"/>
      <c r="B18" s="614"/>
      <c r="C18" s="614"/>
      <c r="D18" s="173" t="str">
        <f>IF('Page de garde'!$D$4="","N-4",'Page de garde'!$D$4-4)</f>
        <v>N-4</v>
      </c>
      <c r="E18" s="174" t="str">
        <f>IF('Page de garde'!$D$4="","N-3",'Page de garde'!$D$4-3)</f>
        <v>N-3</v>
      </c>
      <c r="F18" s="174" t="str">
        <f>IF('Page de garde'!$D$4="","N-2",'Page de garde'!$D$4-2)</f>
        <v>N-2</v>
      </c>
      <c r="G18" s="174" t="str">
        <f>IF('Page de garde'!$D$4="","N-1
(prévisionnel actualisé)",'Page de garde'!$D$4-1&amp;" (prévisionnel actualisé)")</f>
        <v>N-1
(prévisionnel actualisé)</v>
      </c>
      <c r="H18" s="175" t="str">
        <f>IF('Page de garde'!$D$4="","N   (prévisionnel) (*)",'Page de garde'!$D$4&amp;" (prévisionnel) (*)")</f>
        <v>N   (prévisionnel) (*)</v>
      </c>
      <c r="I18" s="173" t="str">
        <f>IF('Page de garde'!$D$4="","N-4",'Page de garde'!$D$4-4)</f>
        <v>N-4</v>
      </c>
      <c r="J18" s="174" t="str">
        <f>IF('Page de garde'!$D$4="","N-3",'Page de garde'!$D$4-3)</f>
        <v>N-3</v>
      </c>
      <c r="K18" s="174" t="str">
        <f>IF('Page de garde'!$D$4="","N-2",'Page de garde'!$D$4-2)</f>
        <v>N-2</v>
      </c>
      <c r="L18" s="174" t="s">
        <v>6</v>
      </c>
      <c r="M18" s="174" t="str">
        <f>IF('Page de garde'!$D$4="","N-1
(prévisionnel actualisé)",'Page de garde'!$D$4-1&amp;" (prévisionnel actualisé)")</f>
        <v>N-1
(prévisionnel actualisé)</v>
      </c>
      <c r="N18" s="175" t="str">
        <f>IF('Page de garde'!$D$4="","N   (prévisionnel) (*)",'Page de garde'!$D$4&amp;" (prévisionnel) (*)")</f>
        <v>N   (prévisionnel) (*)</v>
      </c>
      <c r="O18" s="407" t="str">
        <f>IF('Page de garde'!$D$4="","Taux d'occupation N (5)","Taux d'occupation "&amp;'Page de garde'!$D$4&amp;" (5)")</f>
        <v>Taux d'occupation N (5)</v>
      </c>
      <c r="P18" s="22"/>
    </row>
    <row r="19" spans="1:16" ht="12" customHeight="1">
      <c r="A19" s="20"/>
      <c r="B19" s="568" t="s">
        <v>190</v>
      </c>
      <c r="C19" s="176" t="s">
        <v>191</v>
      </c>
      <c r="D19" s="111"/>
      <c r="E19" s="110"/>
      <c r="F19" s="110"/>
      <c r="G19" s="110"/>
      <c r="H19" s="112"/>
      <c r="I19" s="111"/>
      <c r="J19" s="110"/>
      <c r="K19" s="110"/>
      <c r="L19" s="78">
        <f aca="true" t="shared" si="0" ref="L19:L32">IF(I19=0,0,AVERAGE(I19,J19,K19))</f>
        <v>0</v>
      </c>
      <c r="M19" s="110"/>
      <c r="N19" s="110"/>
      <c r="O19" s="177">
        <f>IF(M$53=0,0,N19/M$53)</f>
        <v>0</v>
      </c>
      <c r="P19" s="22"/>
    </row>
    <row r="20" spans="1:16" ht="15" customHeight="1">
      <c r="A20" s="20"/>
      <c r="B20" s="569"/>
      <c r="C20" s="24" t="s">
        <v>192</v>
      </c>
      <c r="D20" s="114"/>
      <c r="E20" s="113"/>
      <c r="F20" s="113"/>
      <c r="G20" s="113"/>
      <c r="H20" s="115"/>
      <c r="I20" s="114"/>
      <c r="J20" s="113"/>
      <c r="K20" s="113"/>
      <c r="L20" s="79">
        <f t="shared" si="0"/>
        <v>0</v>
      </c>
      <c r="M20" s="113"/>
      <c r="N20" s="113"/>
      <c r="O20" s="178">
        <f>IF(M$53=0,0,N20/M$53)</f>
        <v>0</v>
      </c>
      <c r="P20" s="22"/>
    </row>
    <row r="21" spans="1:16" ht="15" customHeight="1">
      <c r="A21" s="20"/>
      <c r="B21" s="569"/>
      <c r="C21" s="179" t="s">
        <v>193</v>
      </c>
      <c r="D21" s="80">
        <f aca="true" t="shared" si="1" ref="D21:K21">SUM(D19:D20)</f>
        <v>0</v>
      </c>
      <c r="E21" s="81">
        <f t="shared" si="1"/>
        <v>0</v>
      </c>
      <c r="F21" s="82">
        <f t="shared" si="1"/>
        <v>0</v>
      </c>
      <c r="G21" s="82">
        <f t="shared" si="1"/>
        <v>0</v>
      </c>
      <c r="H21" s="83">
        <f t="shared" si="1"/>
        <v>0</v>
      </c>
      <c r="I21" s="84">
        <f t="shared" si="1"/>
        <v>0</v>
      </c>
      <c r="J21" s="82">
        <f t="shared" si="1"/>
        <v>0</v>
      </c>
      <c r="K21" s="82">
        <f t="shared" si="1"/>
        <v>0</v>
      </c>
      <c r="L21" s="82">
        <f t="shared" si="0"/>
        <v>0</v>
      </c>
      <c r="M21" s="82">
        <f>SUM(M19:M20)</f>
        <v>0</v>
      </c>
      <c r="N21" s="82">
        <f>SUM(N19:N20)</f>
        <v>0</v>
      </c>
      <c r="O21" s="180">
        <f>IF(M$53=0,0,N21/M$53)</f>
        <v>0</v>
      </c>
      <c r="P21" s="22"/>
    </row>
    <row r="22" spans="1:16" ht="15.75" customHeight="1" thickBot="1">
      <c r="A22" s="20"/>
      <c r="B22" s="569"/>
      <c r="C22" s="181" t="s">
        <v>73</v>
      </c>
      <c r="D22" s="117"/>
      <c r="E22" s="116"/>
      <c r="F22" s="107"/>
      <c r="G22" s="107"/>
      <c r="H22" s="109"/>
      <c r="I22" s="108"/>
      <c r="J22" s="107"/>
      <c r="K22" s="107"/>
      <c r="L22" s="85">
        <f t="shared" si="0"/>
        <v>0</v>
      </c>
      <c r="M22" s="107"/>
      <c r="N22" s="107"/>
      <c r="O22" s="182"/>
      <c r="P22" s="22"/>
    </row>
    <row r="23" spans="1:16" ht="15" customHeight="1">
      <c r="A23" s="20"/>
      <c r="B23" s="569"/>
      <c r="C23" s="176" t="s">
        <v>194</v>
      </c>
      <c r="D23" s="111"/>
      <c r="E23" s="110"/>
      <c r="F23" s="110"/>
      <c r="G23" s="110"/>
      <c r="H23" s="112"/>
      <c r="I23" s="111"/>
      <c r="J23" s="110"/>
      <c r="K23" s="110"/>
      <c r="L23" s="78">
        <f t="shared" si="0"/>
        <v>0</v>
      </c>
      <c r="M23" s="110"/>
      <c r="N23" s="110"/>
      <c r="O23" s="177">
        <f>IF(M$53=0,0,N23/M$53)</f>
        <v>0</v>
      </c>
      <c r="P23" s="22"/>
    </row>
    <row r="24" spans="1:16" ht="15" customHeight="1">
      <c r="A24" s="20"/>
      <c r="B24" s="569"/>
      <c r="C24" s="24" t="s">
        <v>195</v>
      </c>
      <c r="D24" s="114"/>
      <c r="E24" s="113"/>
      <c r="F24" s="113"/>
      <c r="G24" s="113"/>
      <c r="H24" s="115"/>
      <c r="I24" s="114"/>
      <c r="J24" s="113"/>
      <c r="K24" s="113"/>
      <c r="L24" s="79">
        <f t="shared" si="0"/>
        <v>0</v>
      </c>
      <c r="M24" s="113"/>
      <c r="N24" s="113"/>
      <c r="O24" s="178">
        <f>IF(M$53=0,0,N24/M$53)</f>
        <v>0</v>
      </c>
      <c r="P24" s="22"/>
    </row>
    <row r="25" spans="1:16" ht="15" customHeight="1">
      <c r="A25" s="20"/>
      <c r="B25" s="569"/>
      <c r="C25" s="179" t="s">
        <v>196</v>
      </c>
      <c r="D25" s="80">
        <f aca="true" t="shared" si="2" ref="D25:K25">SUM(D23:D24)</f>
        <v>0</v>
      </c>
      <c r="E25" s="81">
        <f t="shared" si="2"/>
        <v>0</v>
      </c>
      <c r="F25" s="82">
        <f t="shared" si="2"/>
        <v>0</v>
      </c>
      <c r="G25" s="82">
        <f t="shared" si="2"/>
        <v>0</v>
      </c>
      <c r="H25" s="83">
        <f t="shared" si="2"/>
        <v>0</v>
      </c>
      <c r="I25" s="84">
        <f t="shared" si="2"/>
        <v>0</v>
      </c>
      <c r="J25" s="82">
        <f t="shared" si="2"/>
        <v>0</v>
      </c>
      <c r="K25" s="82">
        <f t="shared" si="2"/>
        <v>0</v>
      </c>
      <c r="L25" s="82">
        <f t="shared" si="0"/>
        <v>0</v>
      </c>
      <c r="M25" s="82">
        <f>SUM(M23:M24)</f>
        <v>0</v>
      </c>
      <c r="N25" s="82">
        <f>SUM(N23:N24)</f>
        <v>0</v>
      </c>
      <c r="O25" s="180">
        <f>IF(M$53=0,0,N25/M$53)</f>
        <v>0</v>
      </c>
      <c r="P25" s="22"/>
    </row>
    <row r="26" spans="1:16" ht="15.75" customHeight="1" thickBot="1">
      <c r="A26" s="20"/>
      <c r="B26" s="569"/>
      <c r="C26" s="181" t="s">
        <v>73</v>
      </c>
      <c r="D26" s="117"/>
      <c r="E26" s="116"/>
      <c r="F26" s="107"/>
      <c r="G26" s="107"/>
      <c r="H26" s="109"/>
      <c r="I26" s="108"/>
      <c r="J26" s="107"/>
      <c r="K26" s="107"/>
      <c r="L26" s="85">
        <f t="shared" si="0"/>
        <v>0</v>
      </c>
      <c r="M26" s="107"/>
      <c r="N26" s="107"/>
      <c r="O26" s="182"/>
      <c r="P26" s="22"/>
    </row>
    <row r="27" spans="1:16" ht="15" customHeight="1">
      <c r="A27" s="20"/>
      <c r="B27" s="569"/>
      <c r="C27" s="176" t="s">
        <v>197</v>
      </c>
      <c r="D27" s="111"/>
      <c r="E27" s="110"/>
      <c r="F27" s="110"/>
      <c r="G27" s="110"/>
      <c r="H27" s="112"/>
      <c r="I27" s="111"/>
      <c r="J27" s="110"/>
      <c r="K27" s="110"/>
      <c r="L27" s="78">
        <f t="shared" si="0"/>
        <v>0</v>
      </c>
      <c r="M27" s="110"/>
      <c r="N27" s="110"/>
      <c r="O27" s="177">
        <f>IF(M$53=0,0,N27/M$53)</f>
        <v>0</v>
      </c>
      <c r="P27" s="22"/>
    </row>
    <row r="28" spans="1:16" ht="15" customHeight="1">
      <c r="A28" s="20"/>
      <c r="B28" s="569"/>
      <c r="C28" s="24" t="s">
        <v>198</v>
      </c>
      <c r="D28" s="114"/>
      <c r="E28" s="113"/>
      <c r="F28" s="113"/>
      <c r="G28" s="113"/>
      <c r="H28" s="115"/>
      <c r="I28" s="114"/>
      <c r="J28" s="113"/>
      <c r="K28" s="113"/>
      <c r="L28" s="79">
        <f t="shared" si="0"/>
        <v>0</v>
      </c>
      <c r="M28" s="113"/>
      <c r="N28" s="113"/>
      <c r="O28" s="178">
        <f>IF(M$53=0,0,N28/M$53)</f>
        <v>0</v>
      </c>
      <c r="P28" s="22"/>
    </row>
    <row r="29" spans="1:16" ht="15" customHeight="1">
      <c r="A29" s="20"/>
      <c r="B29" s="569"/>
      <c r="C29" s="179" t="s">
        <v>199</v>
      </c>
      <c r="D29" s="80">
        <f aca="true" t="shared" si="3" ref="D29:K29">SUM(D27:D28)</f>
        <v>0</v>
      </c>
      <c r="E29" s="81">
        <f t="shared" si="3"/>
        <v>0</v>
      </c>
      <c r="F29" s="82">
        <f t="shared" si="3"/>
        <v>0</v>
      </c>
      <c r="G29" s="82">
        <f t="shared" si="3"/>
        <v>0</v>
      </c>
      <c r="H29" s="83">
        <f t="shared" si="3"/>
        <v>0</v>
      </c>
      <c r="I29" s="84">
        <f t="shared" si="3"/>
        <v>0</v>
      </c>
      <c r="J29" s="82">
        <f t="shared" si="3"/>
        <v>0</v>
      </c>
      <c r="K29" s="82">
        <f t="shared" si="3"/>
        <v>0</v>
      </c>
      <c r="L29" s="82">
        <f t="shared" si="0"/>
        <v>0</v>
      </c>
      <c r="M29" s="82">
        <f>SUM(M27:M28)</f>
        <v>0</v>
      </c>
      <c r="N29" s="82">
        <f>SUM(N27:N28)</f>
        <v>0</v>
      </c>
      <c r="O29" s="180">
        <f>IF(M$53=0,0,N29/M$53)</f>
        <v>0</v>
      </c>
      <c r="P29" s="22"/>
    </row>
    <row r="30" spans="1:16" ht="15.75" customHeight="1" thickBot="1">
      <c r="A30" s="20"/>
      <c r="B30" s="569"/>
      <c r="C30" s="181" t="s">
        <v>73</v>
      </c>
      <c r="D30" s="117"/>
      <c r="E30" s="116"/>
      <c r="F30" s="107"/>
      <c r="G30" s="107"/>
      <c r="H30" s="109"/>
      <c r="I30" s="108"/>
      <c r="J30" s="107"/>
      <c r="K30" s="107"/>
      <c r="L30" s="82">
        <f t="shared" si="0"/>
        <v>0</v>
      </c>
      <c r="M30" s="107"/>
      <c r="N30" s="107"/>
      <c r="O30" s="182"/>
      <c r="P30" s="22"/>
    </row>
    <row r="31" spans="1:16" ht="15" customHeight="1">
      <c r="A31" s="20"/>
      <c r="B31" s="569"/>
      <c r="C31" s="21" t="s">
        <v>4</v>
      </c>
      <c r="D31" s="86">
        <f aca="true" t="shared" si="4" ref="D31:K31">D21+D25+D29</f>
        <v>0</v>
      </c>
      <c r="E31" s="87">
        <f t="shared" si="4"/>
        <v>0</v>
      </c>
      <c r="F31" s="87">
        <f t="shared" si="4"/>
        <v>0</v>
      </c>
      <c r="G31" s="87">
        <f t="shared" si="4"/>
        <v>0</v>
      </c>
      <c r="H31" s="88">
        <f t="shared" si="4"/>
        <v>0</v>
      </c>
      <c r="I31" s="86">
        <f t="shared" si="4"/>
        <v>0</v>
      </c>
      <c r="J31" s="87">
        <f t="shared" si="4"/>
        <v>0</v>
      </c>
      <c r="K31" s="87">
        <f t="shared" si="4"/>
        <v>0</v>
      </c>
      <c r="L31" s="148">
        <f>IF(I31=0,0,AVERAGE(I31,J31,K31))</f>
        <v>0</v>
      </c>
      <c r="M31" s="87">
        <f>M21+M25+M29</f>
        <v>0</v>
      </c>
      <c r="N31" s="87">
        <f>N21+N25+N29</f>
        <v>0</v>
      </c>
      <c r="O31" s="183">
        <f>IF(M$53=0,0,N31/M$53)</f>
        <v>0</v>
      </c>
      <c r="P31" s="22"/>
    </row>
    <row r="32" spans="1:16" ht="15" customHeight="1">
      <c r="A32" s="20"/>
      <c r="B32" s="569"/>
      <c r="C32" s="24" t="s">
        <v>200</v>
      </c>
      <c r="D32" s="114"/>
      <c r="E32" s="113"/>
      <c r="F32" s="113"/>
      <c r="G32" s="113"/>
      <c r="H32" s="115"/>
      <c r="I32" s="114"/>
      <c r="J32" s="113"/>
      <c r="K32" s="113"/>
      <c r="L32" s="79">
        <f t="shared" si="0"/>
        <v>0</v>
      </c>
      <c r="M32" s="113"/>
      <c r="N32" s="113"/>
      <c r="O32" s="178">
        <f>IF(M$53=0,0,N32/M$53)</f>
        <v>0</v>
      </c>
      <c r="P32" s="22"/>
    </row>
    <row r="33" spans="1:16" ht="15.75" customHeight="1" thickBot="1">
      <c r="A33" s="20"/>
      <c r="B33" s="570"/>
      <c r="C33" s="184" t="s">
        <v>201</v>
      </c>
      <c r="D33" s="89">
        <f>D21+D25+D29+D32</f>
        <v>0</v>
      </c>
      <c r="E33" s="90">
        <f aca="true" t="shared" si="5" ref="E33:K33">E21+E25+E29+E32</f>
        <v>0</v>
      </c>
      <c r="F33" s="90">
        <f t="shared" si="5"/>
        <v>0</v>
      </c>
      <c r="G33" s="90">
        <f t="shared" si="5"/>
        <v>0</v>
      </c>
      <c r="H33" s="91">
        <f t="shared" si="5"/>
        <v>0</v>
      </c>
      <c r="I33" s="89">
        <f t="shared" si="5"/>
        <v>0</v>
      </c>
      <c r="J33" s="90">
        <f t="shared" si="5"/>
        <v>0</v>
      </c>
      <c r="K33" s="90">
        <f t="shared" si="5"/>
        <v>0</v>
      </c>
      <c r="L33" s="90">
        <f aca="true" t="shared" si="6" ref="L33:L38">IF(I33=0,0,AVERAGE(I33,J33,K33))</f>
        <v>0</v>
      </c>
      <c r="M33" s="90">
        <f>M21+M25+M29+M32</f>
        <v>0</v>
      </c>
      <c r="N33" s="90">
        <f>N21+N25+N29+N32</f>
        <v>0</v>
      </c>
      <c r="O33" s="185">
        <f>IF(M$53=0,0,N33/M$53)</f>
        <v>0</v>
      </c>
      <c r="P33" s="22"/>
    </row>
    <row r="34" spans="1:16" s="276" customFormat="1" ht="25.5">
      <c r="A34" s="232"/>
      <c r="B34" s="571" t="s">
        <v>118</v>
      </c>
      <c r="C34" s="186" t="s">
        <v>74</v>
      </c>
      <c r="D34" s="293"/>
      <c r="E34" s="294"/>
      <c r="F34" s="294"/>
      <c r="G34" s="294"/>
      <c r="H34" s="295"/>
      <c r="I34" s="393"/>
      <c r="J34" s="397"/>
      <c r="K34" s="397"/>
      <c r="L34" s="280">
        <f t="shared" si="6"/>
        <v>0</v>
      </c>
      <c r="M34" s="397"/>
      <c r="N34" s="397"/>
      <c r="O34" s="187"/>
      <c r="P34" s="9"/>
    </row>
    <row r="35" spans="1:16" s="276" customFormat="1" ht="26.25">
      <c r="A35" s="232"/>
      <c r="B35" s="572"/>
      <c r="C35" s="188" t="s">
        <v>75</v>
      </c>
      <c r="D35" s="296"/>
      <c r="E35" s="297"/>
      <c r="F35" s="297"/>
      <c r="G35" s="297"/>
      <c r="H35" s="298"/>
      <c r="I35" s="394"/>
      <c r="J35" s="398"/>
      <c r="K35" s="398"/>
      <c r="L35" s="280">
        <f t="shared" si="6"/>
        <v>0</v>
      </c>
      <c r="M35" s="398"/>
      <c r="N35" s="398"/>
      <c r="O35" s="189"/>
      <c r="P35" s="9"/>
    </row>
    <row r="36" spans="1:16" s="245" customFormat="1" ht="12.75">
      <c r="A36" s="20"/>
      <c r="B36" s="572"/>
      <c r="C36" s="188" t="s">
        <v>76</v>
      </c>
      <c r="D36" s="296"/>
      <c r="E36" s="297"/>
      <c r="F36" s="297"/>
      <c r="G36" s="297"/>
      <c r="H36" s="298"/>
      <c r="I36" s="190">
        <f>I34+I35</f>
        <v>0</v>
      </c>
      <c r="J36" s="79">
        <f>J34+J35</f>
        <v>0</v>
      </c>
      <c r="K36" s="79">
        <f>K34+K35</f>
        <v>0</v>
      </c>
      <c r="L36" s="79">
        <f t="shared" si="6"/>
        <v>0</v>
      </c>
      <c r="M36" s="191">
        <f>M34+M35</f>
        <v>0</v>
      </c>
      <c r="N36" s="191">
        <f>N34+N35</f>
        <v>0</v>
      </c>
      <c r="O36" s="189"/>
      <c r="P36" s="22"/>
    </row>
    <row r="37" spans="1:16" s="245" customFormat="1" ht="12.75">
      <c r="A37" s="20"/>
      <c r="B37" s="572"/>
      <c r="C37" s="188" t="s">
        <v>77</v>
      </c>
      <c r="D37" s="299"/>
      <c r="E37" s="300"/>
      <c r="F37" s="300"/>
      <c r="G37" s="300"/>
      <c r="H37" s="301"/>
      <c r="I37" s="190">
        <f>I33</f>
        <v>0</v>
      </c>
      <c r="J37" s="79">
        <f>J33</f>
        <v>0</v>
      </c>
      <c r="K37" s="79">
        <f>K33</f>
        <v>0</v>
      </c>
      <c r="L37" s="79">
        <f t="shared" si="6"/>
        <v>0</v>
      </c>
      <c r="M37" s="191">
        <f>M33</f>
        <v>0</v>
      </c>
      <c r="N37" s="191">
        <f>N33</f>
        <v>0</v>
      </c>
      <c r="O37" s="192"/>
      <c r="P37" s="22"/>
    </row>
    <row r="38" spans="1:16" s="275" customFormat="1" ht="27" thickBot="1">
      <c r="A38" s="270"/>
      <c r="B38" s="573"/>
      <c r="C38" s="193" t="s">
        <v>78</v>
      </c>
      <c r="D38" s="302"/>
      <c r="E38" s="303"/>
      <c r="F38" s="303"/>
      <c r="G38" s="303"/>
      <c r="H38" s="304"/>
      <c r="I38" s="271">
        <f>I36+I37</f>
        <v>0</v>
      </c>
      <c r="J38" s="272">
        <f>J36+J37</f>
        <v>0</v>
      </c>
      <c r="K38" s="272">
        <f>K36+K37</f>
        <v>0</v>
      </c>
      <c r="L38" s="272">
        <f t="shared" si="6"/>
        <v>0</v>
      </c>
      <c r="M38" s="272">
        <f>M36+M37</f>
        <v>0</v>
      </c>
      <c r="N38" s="272">
        <f>N36+N37</f>
        <v>0</v>
      </c>
      <c r="O38" s="273">
        <f>IF(M$53=0,0,N38/M$53)</f>
        <v>0</v>
      </c>
      <c r="P38" s="274"/>
    </row>
    <row r="39" spans="1:16" s="406" customFormat="1" ht="16.5" customHeight="1">
      <c r="A39" s="401"/>
      <c r="B39" s="516" t="s">
        <v>185</v>
      </c>
      <c r="C39" s="402"/>
      <c r="D39" s="403"/>
      <c r="E39" s="403"/>
      <c r="F39" s="403"/>
      <c r="G39" s="403"/>
      <c r="H39" s="403"/>
      <c r="I39" s="403"/>
      <c r="J39" s="403"/>
      <c r="K39" s="403"/>
      <c r="L39" s="403"/>
      <c r="M39" s="403"/>
      <c r="N39" s="403"/>
      <c r="O39" s="519" t="str">
        <f>IF(O38&lt;50%,"TO N &lt; 50% (atypie)",IF(O38&gt;101%,"TO N &gt; 101% (atypie)",""))</f>
        <v>TO N &lt; 50% (atypie)</v>
      </c>
      <c r="P39" s="405"/>
    </row>
    <row r="40" spans="1:16" s="263" customFormat="1" ht="18.75" customHeight="1" thickBot="1">
      <c r="A40" s="260"/>
      <c r="B40" s="261" t="s">
        <v>79</v>
      </c>
      <c r="C40" s="246"/>
      <c r="D40" s="246"/>
      <c r="E40" s="246"/>
      <c r="F40" s="246"/>
      <c r="G40" s="246"/>
      <c r="H40" s="246"/>
      <c r="I40" s="246"/>
      <c r="J40" s="246"/>
      <c r="K40" s="246"/>
      <c r="L40" s="246"/>
      <c r="M40" s="246"/>
      <c r="N40" s="246"/>
      <c r="O40" s="247"/>
      <c r="P40" s="262"/>
    </row>
    <row r="41" spans="1:16" s="245" customFormat="1" ht="15" customHeight="1">
      <c r="A41" s="20"/>
      <c r="B41" s="574"/>
      <c r="C41" s="575"/>
      <c r="D41" s="611" t="s">
        <v>184</v>
      </c>
      <c r="E41" s="612"/>
      <c r="F41" s="612"/>
      <c r="G41" s="612"/>
      <c r="H41" s="613"/>
      <c r="I41" s="611" t="s">
        <v>189</v>
      </c>
      <c r="J41" s="612"/>
      <c r="K41" s="612"/>
      <c r="L41" s="612"/>
      <c r="M41" s="612"/>
      <c r="N41" s="612"/>
      <c r="O41" s="613"/>
      <c r="P41" s="22"/>
    </row>
    <row r="42" spans="1:16" s="245" customFormat="1" ht="19.5" customHeight="1">
      <c r="A42" s="20"/>
      <c r="B42" s="576"/>
      <c r="C42" s="577"/>
      <c r="D42" s="593" t="str">
        <f>IF('Page de garde'!$D$4="","N-4",'Page de garde'!$D$4-4)</f>
        <v>N-4</v>
      </c>
      <c r="E42" s="580" t="str">
        <f>IF('Page de garde'!$D$4="","N-3",'Page de garde'!$D$4-3)</f>
        <v>N-3</v>
      </c>
      <c r="F42" s="580" t="str">
        <f>IF('Page de garde'!$D$4="","N-2",'Page de garde'!$D$4-2)</f>
        <v>N-2</v>
      </c>
      <c r="G42" s="580" t="str">
        <f>IF('Page de garde'!$D$4="","N-1
(prévisionnel actualisé)",'Page de garde'!$D$4-1&amp;" (prévisionnel actualisé)")</f>
        <v>N-1
(prévisionnel actualisé)</v>
      </c>
      <c r="H42" s="601" t="str">
        <f>IF('Page de garde'!$D$4="","N   (prévisionnel)",'Page de garde'!$D$4&amp;" (prévisionnel)")</f>
        <v>N   (prévisionnel)</v>
      </c>
      <c r="I42" s="603" t="str">
        <f>IF('Page de garde'!$D$4="","N-4",'Page de garde'!$D$4-4)</f>
        <v>N-4</v>
      </c>
      <c r="J42" s="600" t="str">
        <f>IF('Page de garde'!$D$4="","N-3",'Page de garde'!$D$4-3)</f>
        <v>N-3</v>
      </c>
      <c r="K42" s="600" t="str">
        <f>IF('Page de garde'!$D$4="","N-2",'Page de garde'!$D$4-2)</f>
        <v>N-2</v>
      </c>
      <c r="L42" s="600" t="s">
        <v>6</v>
      </c>
      <c r="M42" s="600" t="str">
        <f>IF('Page de garde'!$D$4="","N-1
(prévisionnel actualisé)",'Page de garde'!$D$4-1&amp;" (prévisionnel actualisé)")</f>
        <v>N-1
(prévisionnel actualisé)</v>
      </c>
      <c r="N42" s="600" t="str">
        <f>IF('Page de garde'!$D$4="","N   (prévisionnel)",'Page de garde'!$D$4&amp;" (prévisionnel)")</f>
        <v>N   (prévisionnel)</v>
      </c>
      <c r="O42" s="609" t="str">
        <f>IF('Page de garde'!$D$4="","Taux d'occupation N (5)","Taux d'occupation "&amp;'Page de garde'!$D$4&amp;" (5)")</f>
        <v>Taux d'occupation N (5)</v>
      </c>
      <c r="P42" s="22"/>
    </row>
    <row r="43" spans="1:16" s="245" customFormat="1" ht="19.5" customHeight="1" thickBot="1">
      <c r="A43" s="20"/>
      <c r="B43" s="578"/>
      <c r="C43" s="579"/>
      <c r="D43" s="594" t="str">
        <f>IF('Page de garde'!$D$4="","N-4",'Page de garde'!$D$4-4)</f>
        <v>N-4</v>
      </c>
      <c r="E43" s="581" t="str">
        <f>IF('Page de garde'!$D$4="","N-3",'Page de garde'!$D$4-3)</f>
        <v>N-3</v>
      </c>
      <c r="F43" s="581" t="str">
        <f>IF('Page de garde'!$D$4="","N-2",'Page de garde'!$D$4-2)</f>
        <v>N-2</v>
      </c>
      <c r="G43" s="581" t="str">
        <f>IF('Page de garde'!$D$4="","N-1
(prévisionnel actualisé)",'Page de garde'!$D$4-1&amp;" (prévisionnel actualisé)")</f>
        <v>N-1
(prévisionnel actualisé)</v>
      </c>
      <c r="H43" s="602"/>
      <c r="I43" s="594" t="str">
        <f>IF('Page de garde'!$D$4="","N-4",'Page de garde'!$D$4-4)</f>
        <v>N-4</v>
      </c>
      <c r="J43" s="581" t="str">
        <f>IF('Page de garde'!$D$4="","N-3",'Page de garde'!$D$4-3)</f>
        <v>N-3</v>
      </c>
      <c r="K43" s="581" t="str">
        <f>IF('Page de garde'!$D$4="","N-2",'Page de garde'!$D$4-2)</f>
        <v>N-2</v>
      </c>
      <c r="L43" s="581"/>
      <c r="M43" s="581" t="str">
        <f>IF('Page de garde'!$D$4="","N-1
(prévisionnel actualisé)",'Page de garde'!$D$4-1&amp;" (prévisionnel actualisé)")</f>
        <v>N-1
(prévisionnel actualisé)</v>
      </c>
      <c r="N43" s="581"/>
      <c r="O43" s="610" t="str">
        <f>IF('Page de garde'!$D$4="","Taux d'occupation N (5)","Taux d'occupation "&amp;'Page de garde'!$D$4&amp;" (5)")</f>
        <v>Taux d'occupation N (5)</v>
      </c>
      <c r="P43" s="22"/>
    </row>
    <row r="44" spans="1:16" s="276" customFormat="1" ht="25.5">
      <c r="A44" s="232"/>
      <c r="B44" s="561" t="s">
        <v>119</v>
      </c>
      <c r="C44" s="277" t="s">
        <v>80</v>
      </c>
      <c r="D44" s="305"/>
      <c r="E44" s="305"/>
      <c r="F44" s="305"/>
      <c r="G44" s="305"/>
      <c r="H44" s="306"/>
      <c r="I44" s="395"/>
      <c r="J44" s="399"/>
      <c r="K44" s="399"/>
      <c r="L44" s="307">
        <f aca="true" t="shared" si="7" ref="L44:L49">IF(I44=0,0,AVERAGE(I44,J44,K44))</f>
        <v>0</v>
      </c>
      <c r="M44" s="399"/>
      <c r="N44" s="399"/>
      <c r="O44" s="196"/>
      <c r="P44" s="9"/>
    </row>
    <row r="45" spans="1:16" s="276" customFormat="1" ht="26.25">
      <c r="A45" s="232"/>
      <c r="B45" s="562"/>
      <c r="C45" s="199" t="s">
        <v>81</v>
      </c>
      <c r="D45" s="308"/>
      <c r="E45" s="308"/>
      <c r="F45" s="308"/>
      <c r="G45" s="308"/>
      <c r="H45" s="309"/>
      <c r="I45" s="396"/>
      <c r="J45" s="400"/>
      <c r="K45" s="400"/>
      <c r="L45" s="310">
        <f t="shared" si="7"/>
        <v>0</v>
      </c>
      <c r="M45" s="400"/>
      <c r="N45" s="400"/>
      <c r="O45" s="198"/>
      <c r="P45" s="9"/>
    </row>
    <row r="46" spans="1:16" s="245" customFormat="1" ht="12.75">
      <c r="A46" s="20"/>
      <c r="B46" s="562"/>
      <c r="C46" s="199" t="s">
        <v>82</v>
      </c>
      <c r="D46" s="311"/>
      <c r="E46" s="311"/>
      <c r="F46" s="311"/>
      <c r="G46" s="311"/>
      <c r="H46" s="312"/>
      <c r="I46" s="313">
        <f>I44+I45</f>
        <v>0</v>
      </c>
      <c r="J46" s="79">
        <f>J44+J45</f>
        <v>0</v>
      </c>
      <c r="K46" s="79">
        <f>K44+K45</f>
        <v>0</v>
      </c>
      <c r="L46" s="79">
        <f t="shared" si="7"/>
        <v>0</v>
      </c>
      <c r="M46" s="79">
        <f>M44+M45</f>
        <v>0</v>
      </c>
      <c r="N46" s="79">
        <f>N44+N45</f>
        <v>0</v>
      </c>
      <c r="O46" s="198"/>
      <c r="P46" s="22"/>
    </row>
    <row r="47" spans="1:16" s="245" customFormat="1" ht="12.75">
      <c r="A47" s="20"/>
      <c r="B47" s="562"/>
      <c r="C47" s="197" t="s">
        <v>83</v>
      </c>
      <c r="D47" s="311"/>
      <c r="E47" s="311"/>
      <c r="F47" s="311"/>
      <c r="G47" s="311"/>
      <c r="H47" s="312"/>
      <c r="I47" s="313">
        <f>I33</f>
        <v>0</v>
      </c>
      <c r="J47" s="79">
        <f>J33</f>
        <v>0</v>
      </c>
      <c r="K47" s="79">
        <f>K33</f>
        <v>0</v>
      </c>
      <c r="L47" s="79">
        <f t="shared" si="7"/>
        <v>0</v>
      </c>
      <c r="M47" s="79">
        <f>M33</f>
        <v>0</v>
      </c>
      <c r="N47" s="79">
        <f>N33</f>
        <v>0</v>
      </c>
      <c r="O47" s="200"/>
      <c r="P47" s="22"/>
    </row>
    <row r="48" spans="1:16" s="245" customFormat="1" ht="12.75">
      <c r="A48" s="20"/>
      <c r="B48" s="562"/>
      <c r="C48" s="197" t="s">
        <v>84</v>
      </c>
      <c r="D48" s="311"/>
      <c r="E48" s="311"/>
      <c r="F48" s="311"/>
      <c r="G48" s="311"/>
      <c r="H48" s="312"/>
      <c r="I48" s="313">
        <f>I36</f>
        <v>0</v>
      </c>
      <c r="J48" s="79">
        <f>J36</f>
        <v>0</v>
      </c>
      <c r="K48" s="79">
        <f>K36</f>
        <v>0</v>
      </c>
      <c r="L48" s="79">
        <f t="shared" si="7"/>
        <v>0</v>
      </c>
      <c r="M48" s="79">
        <f>M36</f>
        <v>0</v>
      </c>
      <c r="N48" s="79">
        <f>N36</f>
        <v>0</v>
      </c>
      <c r="O48" s="201"/>
      <c r="P48" s="22"/>
    </row>
    <row r="49" spans="1:16" s="276" customFormat="1" ht="27" thickBot="1">
      <c r="A49" s="232"/>
      <c r="B49" s="563"/>
      <c r="C49" s="193" t="s">
        <v>85</v>
      </c>
      <c r="D49" s="314"/>
      <c r="E49" s="314"/>
      <c r="F49" s="314"/>
      <c r="G49" s="314"/>
      <c r="H49" s="315"/>
      <c r="I49" s="271">
        <f>I46+I47+I48</f>
        <v>0</v>
      </c>
      <c r="J49" s="272">
        <f>J46+J47+J48</f>
        <v>0</v>
      </c>
      <c r="K49" s="272">
        <f>K46+K47+K48</f>
        <v>0</v>
      </c>
      <c r="L49" s="316">
        <f t="shared" si="7"/>
        <v>0</v>
      </c>
      <c r="M49" s="272">
        <f>M46+M47+M48</f>
        <v>0</v>
      </c>
      <c r="N49" s="272">
        <f>N46+N47+N48</f>
        <v>0</v>
      </c>
      <c r="O49" s="273">
        <f>IF(M$53=0,0,N49/M$53)</f>
        <v>0</v>
      </c>
      <c r="P49" s="9"/>
    </row>
    <row r="50" spans="1:16" s="245" customFormat="1" ht="24" customHeight="1" thickBot="1">
      <c r="A50" s="20"/>
      <c r="B50" s="17"/>
      <c r="C50" s="17"/>
      <c r="D50" s="522">
        <f>IF(OR(D53&gt;1000,E53&gt;1000,F53&gt;1000,G53&gt;1000,H53&gt;1000),"Au moins une année affiche un nombre de places installées &gt; 1000 (atypie)","")</f>
      </c>
      <c r="E50" s="194"/>
      <c r="F50" s="194"/>
      <c r="G50" s="194"/>
      <c r="H50" s="194"/>
      <c r="I50" s="522"/>
      <c r="J50" s="522" t="str">
        <f>IF(OR(I53=0,J53=0,K53=0,L53=0,M53=0),"Activité théorique N-4 à N : données d'au moins une année non saisies","")</f>
        <v>Activité théorique N-4 à N : données d'au moins une année non saisies</v>
      </c>
      <c r="K50" s="522"/>
      <c r="L50" s="522"/>
      <c r="M50" s="522"/>
      <c r="N50" s="522"/>
      <c r="O50" s="523"/>
      <c r="P50" s="22"/>
    </row>
    <row r="51" spans="1:16" s="245" customFormat="1" ht="12.75">
      <c r="A51" s="20"/>
      <c r="B51" s="202"/>
      <c r="C51" s="203"/>
      <c r="D51" s="564" t="s">
        <v>138</v>
      </c>
      <c r="E51" s="565"/>
      <c r="F51" s="565"/>
      <c r="G51" s="565"/>
      <c r="H51" s="565"/>
      <c r="I51" s="597" t="s">
        <v>262</v>
      </c>
      <c r="J51" s="598"/>
      <c r="K51" s="598"/>
      <c r="L51" s="598"/>
      <c r="M51" s="599"/>
      <c r="N51" s="194"/>
      <c r="O51" s="195"/>
      <c r="P51" s="22"/>
    </row>
    <row r="52" spans="1:16" s="245" customFormat="1" ht="13.5" thickBot="1">
      <c r="A52" s="20"/>
      <c r="B52" s="204"/>
      <c r="C52" s="203"/>
      <c r="D52" s="502" t="str">
        <f>IF('Page de garde'!$D$4="","N-4",'Page de garde'!$D$4-4)</f>
        <v>N-4</v>
      </c>
      <c r="E52" s="503" t="str">
        <f>IF('Page de garde'!$D$4="","N-3",'Page de garde'!$D$4-3)</f>
        <v>N-3</v>
      </c>
      <c r="F52" s="503" t="str">
        <f>IF('Page de garde'!$D$4="","N-2",'Page de garde'!$D$4-2)</f>
        <v>N-2</v>
      </c>
      <c r="G52" s="503" t="str">
        <f>IF('Page de garde'!$D$4="","N-1",'Page de garde'!$D$4-1)</f>
        <v>N-1</v>
      </c>
      <c r="H52" s="504" t="str">
        <f>IF('Page de garde'!$D$4="","N",'Page de garde'!$D$4)</f>
        <v>N</v>
      </c>
      <c r="I52" s="505" t="str">
        <f>IF('Page de garde'!$D$4="","N-4",'Page de garde'!$D$4-4)</f>
        <v>N-4</v>
      </c>
      <c r="J52" s="506" t="str">
        <f>IF('Page de garde'!$D$4="","N-3",'Page de garde'!$D$4-3)</f>
        <v>N-3</v>
      </c>
      <c r="K52" s="506" t="str">
        <f>IF('Page de garde'!$D$4="","N-2",'Page de garde'!$D$4-2)</f>
        <v>N-2</v>
      </c>
      <c r="L52" s="506" t="str">
        <f>IF('Page de garde'!$D$4="","N-1",'Page de garde'!$D$4-1)</f>
        <v>N-1</v>
      </c>
      <c r="M52" s="507" t="str">
        <f>IF('Page de garde'!$D$4="","N",'Page de garde'!$D$4)</f>
        <v>N</v>
      </c>
      <c r="N52" s="520"/>
      <c r="O52" s="195"/>
      <c r="P52" s="22"/>
    </row>
    <row r="53" spans="1:16" s="245" customFormat="1" ht="13.5" thickBot="1">
      <c r="A53" s="20"/>
      <c r="B53" s="584" t="s">
        <v>263</v>
      </c>
      <c r="C53" s="585"/>
      <c r="D53" s="415"/>
      <c r="E53" s="416"/>
      <c r="F53" s="416"/>
      <c r="G53" s="416"/>
      <c r="H53" s="417"/>
      <c r="I53" s="413">
        <f>D53*D54</f>
        <v>0</v>
      </c>
      <c r="J53" s="317">
        <f>E53*E54</f>
        <v>0</v>
      </c>
      <c r="K53" s="317">
        <f>F53*F54</f>
        <v>0</v>
      </c>
      <c r="L53" s="317">
        <f>G53*G54</f>
        <v>0</v>
      </c>
      <c r="M53" s="318">
        <f>H53*H54</f>
        <v>0</v>
      </c>
      <c r="N53" s="520"/>
      <c r="O53" s="195"/>
      <c r="P53" s="22"/>
    </row>
    <row r="54" spans="1:16" s="245" customFormat="1" ht="13.5" thickBot="1">
      <c r="A54" s="20"/>
      <c r="B54" s="557" t="s">
        <v>188</v>
      </c>
      <c r="C54" s="558"/>
      <c r="D54" s="418"/>
      <c r="E54" s="419"/>
      <c r="F54" s="419"/>
      <c r="G54" s="419"/>
      <c r="H54" s="420"/>
      <c r="I54" s="521">
        <f>IF(OR(D54&gt;366,E54&gt;366,F54&gt;366,G54&gt;366,H54&gt;366),"Le nombre de jours d'ouverture ne peut excéder 366 jours.","")</f>
      </c>
      <c r="J54" s="194"/>
      <c r="K54" s="194"/>
      <c r="L54" s="194"/>
      <c r="M54" s="194"/>
      <c r="N54" s="194"/>
      <c r="O54" s="195"/>
      <c r="P54" s="22"/>
    </row>
    <row r="55" spans="1:16" s="245" customFormat="1" ht="12.75">
      <c r="A55" s="20"/>
      <c r="B55" s="205" t="s">
        <v>131</v>
      </c>
      <c r="C55" s="17"/>
      <c r="D55" s="194"/>
      <c r="E55" s="194"/>
      <c r="F55" s="194"/>
      <c r="G55" s="194"/>
      <c r="H55" s="194"/>
      <c r="I55" s="194"/>
      <c r="J55" s="194"/>
      <c r="K55" s="194"/>
      <c r="L55" s="194"/>
      <c r="M55" s="194"/>
      <c r="N55" s="194"/>
      <c r="O55" s="195"/>
      <c r="P55" s="22"/>
    </row>
    <row r="56" spans="1:16" s="245" customFormat="1" ht="12.75">
      <c r="A56" s="20"/>
      <c r="B56" s="205" t="s">
        <v>132</v>
      </c>
      <c r="C56" s="17"/>
      <c r="D56" s="194"/>
      <c r="E56" s="194"/>
      <c r="F56" s="194"/>
      <c r="G56" s="194"/>
      <c r="H56" s="194"/>
      <c r="I56" s="194"/>
      <c r="J56" s="194"/>
      <c r="K56" s="194"/>
      <c r="L56" s="194"/>
      <c r="M56" s="194"/>
      <c r="N56" s="194"/>
      <c r="O56" s="195"/>
      <c r="P56" s="22"/>
    </row>
    <row r="57" spans="1:16" s="245" customFormat="1" ht="12.75">
      <c r="A57" s="20"/>
      <c r="B57" s="205" t="s">
        <v>137</v>
      </c>
      <c r="C57" s="17"/>
      <c r="D57" s="194"/>
      <c r="E57" s="194"/>
      <c r="F57" s="194"/>
      <c r="G57" s="194"/>
      <c r="H57" s="194"/>
      <c r="I57" s="194"/>
      <c r="J57" s="194"/>
      <c r="K57" s="194"/>
      <c r="L57" s="194"/>
      <c r="M57" s="194"/>
      <c r="N57" s="194"/>
      <c r="O57" s="195"/>
      <c r="P57" s="22"/>
    </row>
    <row r="58" spans="1:16" s="245" customFormat="1" ht="12.75">
      <c r="A58" s="20"/>
      <c r="B58" s="206" t="s">
        <v>182</v>
      </c>
      <c r="C58" s="17"/>
      <c r="D58" s="194"/>
      <c r="E58" s="194"/>
      <c r="F58" s="194"/>
      <c r="G58" s="194"/>
      <c r="H58" s="194"/>
      <c r="I58" s="194"/>
      <c r="J58" s="194"/>
      <c r="K58" s="194"/>
      <c r="L58" s="194"/>
      <c r="M58" s="194"/>
      <c r="N58" s="194"/>
      <c r="O58" s="195"/>
      <c r="P58" s="22"/>
    </row>
    <row r="59" spans="1:16" s="412" customFormat="1" ht="12.75">
      <c r="A59" s="408"/>
      <c r="B59" s="409" t="s">
        <v>264</v>
      </c>
      <c r="C59" s="410"/>
      <c r="D59" s="246"/>
      <c r="E59" s="246"/>
      <c r="F59" s="246"/>
      <c r="G59" s="246"/>
      <c r="H59" s="246"/>
      <c r="I59" s="246"/>
      <c r="J59" s="246"/>
      <c r="K59" s="246"/>
      <c r="L59" s="246"/>
      <c r="M59" s="246"/>
      <c r="N59" s="246"/>
      <c r="O59" s="247"/>
      <c r="P59" s="411"/>
    </row>
    <row r="60" spans="1:16" ht="12.75">
      <c r="A60" s="20"/>
      <c r="B60" s="17"/>
      <c r="C60" s="17"/>
      <c r="D60" s="17"/>
      <c r="E60" s="17"/>
      <c r="F60" s="17"/>
      <c r="G60" s="17"/>
      <c r="H60" s="17"/>
      <c r="I60" s="17"/>
      <c r="J60" s="17"/>
      <c r="K60" s="17"/>
      <c r="L60" s="17"/>
      <c r="M60" s="17"/>
      <c r="N60" s="17"/>
      <c r="O60" s="17"/>
      <c r="P60" s="22"/>
    </row>
    <row r="61" spans="1:16" ht="12.75">
      <c r="A61" s="20"/>
      <c r="B61" s="17"/>
      <c r="C61" s="17"/>
      <c r="D61" s="17"/>
      <c r="E61" s="17"/>
      <c r="F61" s="17"/>
      <c r="G61" s="17"/>
      <c r="H61" s="17"/>
      <c r="I61" s="17"/>
      <c r="J61" s="17"/>
      <c r="K61" s="17"/>
      <c r="L61" s="17"/>
      <c r="M61" s="17"/>
      <c r="N61" s="17"/>
      <c r="O61" s="17"/>
      <c r="P61" s="22"/>
    </row>
    <row r="62" spans="1:16" ht="4.5" customHeight="1">
      <c r="A62" s="20"/>
      <c r="B62" s="17"/>
      <c r="C62" s="17"/>
      <c r="D62" s="17"/>
      <c r="E62" s="17"/>
      <c r="F62" s="17"/>
      <c r="G62" s="17"/>
      <c r="H62" s="17"/>
      <c r="I62" s="17"/>
      <c r="J62" s="17"/>
      <c r="K62" s="17"/>
      <c r="L62" s="17"/>
      <c r="M62" s="17"/>
      <c r="N62" s="17"/>
      <c r="O62" s="17"/>
      <c r="P62" s="22"/>
    </row>
    <row r="63" spans="1:16" ht="12.75">
      <c r="A63" s="20"/>
      <c r="B63" s="17"/>
      <c r="C63" s="17"/>
      <c r="D63" s="17"/>
      <c r="E63" s="17"/>
      <c r="F63" s="17"/>
      <c r="G63" s="17"/>
      <c r="H63" s="17"/>
      <c r="I63" s="17"/>
      <c r="J63" s="17"/>
      <c r="K63" s="17"/>
      <c r="L63" s="17"/>
      <c r="M63" s="17"/>
      <c r="N63" s="17"/>
      <c r="O63" s="17"/>
      <c r="P63" s="22"/>
    </row>
    <row r="64" spans="1:16" ht="12.75">
      <c r="A64" s="20"/>
      <c r="B64" s="171" t="s">
        <v>87</v>
      </c>
      <c r="C64" s="17"/>
      <c r="D64" s="17"/>
      <c r="E64" s="17"/>
      <c r="F64" s="17"/>
      <c r="G64" s="17"/>
      <c r="H64" s="17"/>
      <c r="I64" s="17"/>
      <c r="J64" s="17"/>
      <c r="K64" s="17"/>
      <c r="L64" s="17"/>
      <c r="M64" s="17"/>
      <c r="N64" s="17"/>
      <c r="O64" s="17"/>
      <c r="P64" s="22"/>
    </row>
    <row r="65" spans="1:16" ht="12.75">
      <c r="A65" s="20"/>
      <c r="B65" s="17"/>
      <c r="C65" s="17"/>
      <c r="D65" s="17"/>
      <c r="E65" s="17"/>
      <c r="F65" s="17"/>
      <c r="G65" s="17"/>
      <c r="H65" s="17"/>
      <c r="I65" s="17"/>
      <c r="J65" s="17"/>
      <c r="K65" s="17"/>
      <c r="L65" s="17"/>
      <c r="M65" s="17"/>
      <c r="N65" s="17"/>
      <c r="O65" s="17"/>
      <c r="P65" s="22"/>
    </row>
    <row r="66" spans="1:16" ht="12.75">
      <c r="A66" s="20"/>
      <c r="B66" s="202" t="s">
        <v>88</v>
      </c>
      <c r="C66" s="17"/>
      <c r="D66" s="17"/>
      <c r="E66" s="17"/>
      <c r="F66" s="17"/>
      <c r="G66" s="17"/>
      <c r="H66" s="17"/>
      <c r="I66" s="17"/>
      <c r="J66" s="17"/>
      <c r="K66" s="17"/>
      <c r="L66" s="17"/>
      <c r="M66" s="17"/>
      <c r="N66" s="17"/>
      <c r="O66" s="17"/>
      <c r="P66" s="22"/>
    </row>
    <row r="67" spans="1:16" ht="13.5" thickBot="1">
      <c r="A67" s="20"/>
      <c r="B67" s="206"/>
      <c r="C67" s="17"/>
      <c r="D67" s="17"/>
      <c r="E67" s="17"/>
      <c r="F67" s="17"/>
      <c r="G67" s="17"/>
      <c r="H67" s="17"/>
      <c r="I67" s="522">
        <f>IF(G8&lt;&gt;0,IF(OR(I100=0,J100=0,K100=0,M100=0,N100=0),"Activité réalisée N-4 à N : données d'au moins une année non saisies",""),"")</f>
      </c>
      <c r="J67" s="17"/>
      <c r="K67" s="17"/>
      <c r="L67" s="17"/>
      <c r="M67" s="17"/>
      <c r="N67" s="17"/>
      <c r="O67" s="17"/>
      <c r="P67" s="22"/>
    </row>
    <row r="68" spans="1:16" ht="12.75" customHeight="1">
      <c r="A68" s="20"/>
      <c r="B68" s="611"/>
      <c r="C68" s="611" t="s">
        <v>3</v>
      </c>
      <c r="D68" s="611" t="s">
        <v>184</v>
      </c>
      <c r="E68" s="612"/>
      <c r="F68" s="612"/>
      <c r="G68" s="612"/>
      <c r="H68" s="613"/>
      <c r="I68" s="615" t="s">
        <v>189</v>
      </c>
      <c r="J68" s="616"/>
      <c r="K68" s="616"/>
      <c r="L68" s="616"/>
      <c r="M68" s="616"/>
      <c r="N68" s="616"/>
      <c r="O68" s="617"/>
      <c r="P68" s="22"/>
    </row>
    <row r="69" spans="1:16" ht="39.75" thickBot="1">
      <c r="A69" s="20"/>
      <c r="B69" s="614"/>
      <c r="C69" s="614"/>
      <c r="D69" s="173" t="str">
        <f>IF('Page de garde'!$D$4="","N-4",'Page de garde'!$D$4-4)</f>
        <v>N-4</v>
      </c>
      <c r="E69" s="174" t="str">
        <f>IF('Page de garde'!$D$4="","N-3",'Page de garde'!$D$4-3)</f>
        <v>N-3</v>
      </c>
      <c r="F69" s="174" t="str">
        <f>IF('Page de garde'!$D$4="","N-2",'Page de garde'!$D$4-2)</f>
        <v>N-2</v>
      </c>
      <c r="G69" s="174" t="str">
        <f>IF('Page de garde'!$D$4="","N-1
(prévisionnel actualisé)",'Page de garde'!$D$4-1&amp;" (prévisionnel actualisé)")</f>
        <v>N-1
(prévisionnel actualisé)</v>
      </c>
      <c r="H69" s="175" t="str">
        <f>IF('Page de garde'!$D$4="","N   (prévisionnel) (*)",'Page de garde'!$D$4&amp;" (prévisionnel) (*)")</f>
        <v>N   (prévisionnel) (*)</v>
      </c>
      <c r="I69" s="173" t="str">
        <f>IF('Page de garde'!$D$4="","N-4",'Page de garde'!$D$4-4)</f>
        <v>N-4</v>
      </c>
      <c r="J69" s="174" t="str">
        <f>IF('Page de garde'!$D$4="","N-3",'Page de garde'!$D$4-3)</f>
        <v>N-3</v>
      </c>
      <c r="K69" s="174" t="str">
        <f>IF('Page de garde'!$D$4="","N-2",'Page de garde'!$D$4-2)</f>
        <v>N-2</v>
      </c>
      <c r="L69" s="174" t="s">
        <v>6</v>
      </c>
      <c r="M69" s="174" t="str">
        <f>IF('Page de garde'!$D$4="","N-1
(prévisionnel actualisé)",'Page de garde'!$D$4-1&amp;" (prévisionnel actualisé)")</f>
        <v>N-1
(prévisionnel actualisé)</v>
      </c>
      <c r="N69" s="174" t="str">
        <f>IF('Page de garde'!$D$4="","N   (prévisionnel) (*)",'Page de garde'!$D$4&amp;" (prévisionnel) (*)")</f>
        <v>N   (prévisionnel) (*)</v>
      </c>
      <c r="O69" s="407" t="str">
        <f>IF('Page de garde'!$D$4="","Taux d'occupation N (5)","Taux d'occupation "&amp;'Page de garde'!$D$4&amp;" (5)")</f>
        <v>Taux d'occupation N (5)</v>
      </c>
      <c r="P69" s="22"/>
    </row>
    <row r="70" spans="1:16" ht="12" customHeight="1">
      <c r="A70" s="20"/>
      <c r="B70" s="568" t="s">
        <v>190</v>
      </c>
      <c r="C70" s="176" t="s">
        <v>191</v>
      </c>
      <c r="D70" s="111"/>
      <c r="E70" s="110"/>
      <c r="F70" s="110"/>
      <c r="G70" s="110"/>
      <c r="H70" s="112"/>
      <c r="I70" s="111"/>
      <c r="J70" s="110"/>
      <c r="K70" s="110"/>
      <c r="L70" s="78">
        <f aca="true" t="shared" si="8" ref="L70:L81">IF(I70=0,0,AVERAGE(I70,J70,K70))</f>
        <v>0</v>
      </c>
      <c r="M70" s="110"/>
      <c r="N70" s="110"/>
      <c r="O70" s="177">
        <f>IF(M$104=0,0,N70/M$104)</f>
        <v>0</v>
      </c>
      <c r="P70" s="22"/>
    </row>
    <row r="71" spans="1:16" ht="15" customHeight="1">
      <c r="A71" s="20"/>
      <c r="B71" s="569"/>
      <c r="C71" s="24" t="s">
        <v>192</v>
      </c>
      <c r="D71" s="114"/>
      <c r="E71" s="113"/>
      <c r="F71" s="113"/>
      <c r="G71" s="113"/>
      <c r="H71" s="115"/>
      <c r="I71" s="114"/>
      <c r="J71" s="113"/>
      <c r="K71" s="113"/>
      <c r="L71" s="79">
        <f t="shared" si="8"/>
        <v>0</v>
      </c>
      <c r="M71" s="113"/>
      <c r="N71" s="113"/>
      <c r="O71" s="178">
        <f>IF(M$104=0,0,N71/M$104)</f>
        <v>0</v>
      </c>
      <c r="P71" s="22"/>
    </row>
    <row r="72" spans="1:16" ht="15" customHeight="1">
      <c r="A72" s="20"/>
      <c r="B72" s="569"/>
      <c r="C72" s="179" t="s">
        <v>193</v>
      </c>
      <c r="D72" s="80">
        <f aca="true" t="shared" si="9" ref="D72:K72">SUM(D70:D71)</f>
        <v>0</v>
      </c>
      <c r="E72" s="81">
        <f t="shared" si="9"/>
        <v>0</v>
      </c>
      <c r="F72" s="82">
        <f t="shared" si="9"/>
        <v>0</v>
      </c>
      <c r="G72" s="82">
        <f t="shared" si="9"/>
        <v>0</v>
      </c>
      <c r="H72" s="83">
        <f t="shared" si="9"/>
        <v>0</v>
      </c>
      <c r="I72" s="84">
        <f t="shared" si="9"/>
        <v>0</v>
      </c>
      <c r="J72" s="82">
        <f t="shared" si="9"/>
        <v>0</v>
      </c>
      <c r="K72" s="82">
        <f t="shared" si="9"/>
        <v>0</v>
      </c>
      <c r="L72" s="82">
        <f t="shared" si="8"/>
        <v>0</v>
      </c>
      <c r="M72" s="82">
        <f>SUM(M70:M71)</f>
        <v>0</v>
      </c>
      <c r="N72" s="82">
        <f>SUM(N70:N71)</f>
        <v>0</v>
      </c>
      <c r="O72" s="180">
        <f>IF(M$104=0,0,N72/M$104)</f>
        <v>0</v>
      </c>
      <c r="P72" s="22"/>
    </row>
    <row r="73" spans="1:16" ht="15.75" customHeight="1" thickBot="1">
      <c r="A73" s="20"/>
      <c r="B73" s="569"/>
      <c r="C73" s="181" t="s">
        <v>73</v>
      </c>
      <c r="D73" s="117"/>
      <c r="E73" s="116"/>
      <c r="F73" s="107"/>
      <c r="G73" s="107"/>
      <c r="H73" s="109"/>
      <c r="I73" s="108"/>
      <c r="J73" s="107"/>
      <c r="K73" s="107"/>
      <c r="L73" s="85">
        <f t="shared" si="8"/>
        <v>0</v>
      </c>
      <c r="M73" s="107"/>
      <c r="N73" s="107"/>
      <c r="O73" s="182"/>
      <c r="P73" s="22"/>
    </row>
    <row r="74" spans="1:16" ht="15" customHeight="1">
      <c r="A74" s="20"/>
      <c r="B74" s="569"/>
      <c r="C74" s="176" t="s">
        <v>194</v>
      </c>
      <c r="D74" s="111"/>
      <c r="E74" s="110"/>
      <c r="F74" s="110"/>
      <c r="G74" s="110"/>
      <c r="H74" s="112"/>
      <c r="I74" s="111"/>
      <c r="J74" s="110"/>
      <c r="K74" s="110"/>
      <c r="L74" s="78">
        <f t="shared" si="8"/>
        <v>0</v>
      </c>
      <c r="M74" s="110"/>
      <c r="N74" s="110"/>
      <c r="O74" s="177">
        <f>IF(M$104=0,0,N74/M$104)</f>
        <v>0</v>
      </c>
      <c r="P74" s="22"/>
    </row>
    <row r="75" spans="1:16" ht="15" customHeight="1">
      <c r="A75" s="20"/>
      <c r="B75" s="569"/>
      <c r="C75" s="24" t="s">
        <v>195</v>
      </c>
      <c r="D75" s="114"/>
      <c r="E75" s="113"/>
      <c r="F75" s="113"/>
      <c r="G75" s="113"/>
      <c r="H75" s="115"/>
      <c r="I75" s="114"/>
      <c r="J75" s="113"/>
      <c r="K75" s="113"/>
      <c r="L75" s="79">
        <f t="shared" si="8"/>
        <v>0</v>
      </c>
      <c r="M75" s="113"/>
      <c r="N75" s="113"/>
      <c r="O75" s="178">
        <f>IF(M$104=0,0,N75/M$104)</f>
        <v>0</v>
      </c>
      <c r="P75" s="22"/>
    </row>
    <row r="76" spans="1:16" ht="15" customHeight="1">
      <c r="A76" s="20"/>
      <c r="B76" s="569"/>
      <c r="C76" s="179" t="s">
        <v>196</v>
      </c>
      <c r="D76" s="80">
        <f aca="true" t="shared" si="10" ref="D76:K76">SUM(D74:D75)</f>
        <v>0</v>
      </c>
      <c r="E76" s="81">
        <f t="shared" si="10"/>
        <v>0</v>
      </c>
      <c r="F76" s="82">
        <f t="shared" si="10"/>
        <v>0</v>
      </c>
      <c r="G76" s="82">
        <f t="shared" si="10"/>
        <v>0</v>
      </c>
      <c r="H76" s="83">
        <f t="shared" si="10"/>
        <v>0</v>
      </c>
      <c r="I76" s="84">
        <f t="shared" si="10"/>
        <v>0</v>
      </c>
      <c r="J76" s="82">
        <f t="shared" si="10"/>
        <v>0</v>
      </c>
      <c r="K76" s="82">
        <f t="shared" si="10"/>
        <v>0</v>
      </c>
      <c r="L76" s="82">
        <f t="shared" si="8"/>
        <v>0</v>
      </c>
      <c r="M76" s="82">
        <f>SUM(M74:M75)</f>
        <v>0</v>
      </c>
      <c r="N76" s="82">
        <f>SUM(N74:N75)</f>
        <v>0</v>
      </c>
      <c r="O76" s="180">
        <f>IF(M$104=0,0,N76/M$104)</f>
        <v>0</v>
      </c>
      <c r="P76" s="22"/>
    </row>
    <row r="77" spans="1:16" ht="15.75" customHeight="1" thickBot="1">
      <c r="A77" s="20"/>
      <c r="B77" s="569"/>
      <c r="C77" s="181" t="s">
        <v>73</v>
      </c>
      <c r="D77" s="117"/>
      <c r="E77" s="116"/>
      <c r="F77" s="107"/>
      <c r="G77" s="107"/>
      <c r="H77" s="109"/>
      <c r="I77" s="108"/>
      <c r="J77" s="107"/>
      <c r="K77" s="107"/>
      <c r="L77" s="85">
        <f t="shared" si="8"/>
        <v>0</v>
      </c>
      <c r="M77" s="107"/>
      <c r="N77" s="107"/>
      <c r="O77" s="182"/>
      <c r="P77" s="22"/>
    </row>
    <row r="78" spans="1:16" ht="15" customHeight="1">
      <c r="A78" s="20"/>
      <c r="B78" s="569"/>
      <c r="C78" s="176" t="s">
        <v>197</v>
      </c>
      <c r="D78" s="111"/>
      <c r="E78" s="110"/>
      <c r="F78" s="110"/>
      <c r="G78" s="110"/>
      <c r="H78" s="112"/>
      <c r="I78" s="111"/>
      <c r="J78" s="110"/>
      <c r="K78" s="110"/>
      <c r="L78" s="78">
        <f t="shared" si="8"/>
        <v>0</v>
      </c>
      <c r="M78" s="110"/>
      <c r="N78" s="110"/>
      <c r="O78" s="177">
        <f>IF(M$104=0,0,N78/M$104)</f>
        <v>0</v>
      </c>
      <c r="P78" s="22"/>
    </row>
    <row r="79" spans="1:16" ht="15" customHeight="1">
      <c r="A79" s="20"/>
      <c r="B79" s="569"/>
      <c r="C79" s="24" t="s">
        <v>198</v>
      </c>
      <c r="D79" s="114"/>
      <c r="E79" s="113"/>
      <c r="F79" s="113"/>
      <c r="G79" s="113"/>
      <c r="H79" s="115"/>
      <c r="I79" s="114"/>
      <c r="J79" s="113"/>
      <c r="K79" s="113"/>
      <c r="L79" s="79">
        <f t="shared" si="8"/>
        <v>0</v>
      </c>
      <c r="M79" s="113"/>
      <c r="N79" s="113"/>
      <c r="O79" s="178">
        <f>IF(M$104=0,0,N79/M$104)</f>
        <v>0</v>
      </c>
      <c r="P79" s="22"/>
    </row>
    <row r="80" spans="1:16" ht="15" customHeight="1">
      <c r="A80" s="20"/>
      <c r="B80" s="569"/>
      <c r="C80" s="179" t="s">
        <v>199</v>
      </c>
      <c r="D80" s="80">
        <f aca="true" t="shared" si="11" ref="D80:K80">SUM(D78:D79)</f>
        <v>0</v>
      </c>
      <c r="E80" s="81">
        <f t="shared" si="11"/>
        <v>0</v>
      </c>
      <c r="F80" s="82">
        <f t="shared" si="11"/>
        <v>0</v>
      </c>
      <c r="G80" s="82">
        <f t="shared" si="11"/>
        <v>0</v>
      </c>
      <c r="H80" s="83">
        <f t="shared" si="11"/>
        <v>0</v>
      </c>
      <c r="I80" s="84">
        <f t="shared" si="11"/>
        <v>0</v>
      </c>
      <c r="J80" s="82">
        <f t="shared" si="11"/>
        <v>0</v>
      </c>
      <c r="K80" s="82">
        <f t="shared" si="11"/>
        <v>0</v>
      </c>
      <c r="L80" s="82">
        <f t="shared" si="8"/>
        <v>0</v>
      </c>
      <c r="M80" s="82">
        <f>SUM(M78:M79)</f>
        <v>0</v>
      </c>
      <c r="N80" s="82">
        <f>SUM(N78:N79)</f>
        <v>0</v>
      </c>
      <c r="O80" s="180">
        <f>IF(M$104=0,0,N80/M$104)</f>
        <v>0</v>
      </c>
      <c r="P80" s="22"/>
    </row>
    <row r="81" spans="1:16" ht="15.75" customHeight="1" thickBot="1">
      <c r="A81" s="20"/>
      <c r="B81" s="569"/>
      <c r="C81" s="181" t="s">
        <v>73</v>
      </c>
      <c r="D81" s="117"/>
      <c r="E81" s="116"/>
      <c r="F81" s="107"/>
      <c r="G81" s="107"/>
      <c r="H81" s="109"/>
      <c r="I81" s="108"/>
      <c r="J81" s="107"/>
      <c r="K81" s="107"/>
      <c r="L81" s="82">
        <f t="shared" si="8"/>
        <v>0</v>
      </c>
      <c r="M81" s="107"/>
      <c r="N81" s="107"/>
      <c r="O81" s="182"/>
      <c r="P81" s="22"/>
    </row>
    <row r="82" spans="1:16" ht="15" customHeight="1">
      <c r="A82" s="20"/>
      <c r="B82" s="569"/>
      <c r="C82" s="21" t="s">
        <v>4</v>
      </c>
      <c r="D82" s="86">
        <f aca="true" t="shared" si="12" ref="D82:K82">D72+D76+D80</f>
        <v>0</v>
      </c>
      <c r="E82" s="87">
        <f t="shared" si="12"/>
        <v>0</v>
      </c>
      <c r="F82" s="87">
        <f t="shared" si="12"/>
        <v>0</v>
      </c>
      <c r="G82" s="87">
        <f t="shared" si="12"/>
        <v>0</v>
      </c>
      <c r="H82" s="88">
        <f t="shared" si="12"/>
        <v>0</v>
      </c>
      <c r="I82" s="86">
        <f t="shared" si="12"/>
        <v>0</v>
      </c>
      <c r="J82" s="87">
        <f t="shared" si="12"/>
        <v>0</v>
      </c>
      <c r="K82" s="87">
        <f t="shared" si="12"/>
        <v>0</v>
      </c>
      <c r="L82" s="148">
        <f aca="true" t="shared" si="13" ref="L82:L89">IF(I82=0,0,AVERAGE(I82,J82,K82))</f>
        <v>0</v>
      </c>
      <c r="M82" s="87">
        <f>M72+M76+M80</f>
        <v>0</v>
      </c>
      <c r="N82" s="87">
        <f>N72+N76+N80</f>
        <v>0</v>
      </c>
      <c r="O82" s="183">
        <f>IF(M$104=0,0,N82/M$104)</f>
        <v>0</v>
      </c>
      <c r="P82" s="22"/>
    </row>
    <row r="83" spans="1:16" ht="15" customHeight="1">
      <c r="A83" s="20"/>
      <c r="B83" s="569"/>
      <c r="C83" s="24" t="s">
        <v>200</v>
      </c>
      <c r="D83" s="114"/>
      <c r="E83" s="113"/>
      <c r="F83" s="113"/>
      <c r="G83" s="113"/>
      <c r="H83" s="115"/>
      <c r="I83" s="114"/>
      <c r="J83" s="113"/>
      <c r="K83" s="113"/>
      <c r="L83" s="79">
        <f t="shared" si="13"/>
        <v>0</v>
      </c>
      <c r="M83" s="113"/>
      <c r="N83" s="113"/>
      <c r="O83" s="178">
        <f>IF(M$104=0,0,N83/M$104)</f>
        <v>0</v>
      </c>
      <c r="P83" s="22"/>
    </row>
    <row r="84" spans="1:16" ht="15.75" customHeight="1" thickBot="1">
      <c r="A84" s="20"/>
      <c r="B84" s="570"/>
      <c r="C84" s="184" t="s">
        <v>201</v>
      </c>
      <c r="D84" s="89">
        <f>D72+D76+D80+D83</f>
        <v>0</v>
      </c>
      <c r="E84" s="90">
        <f aca="true" t="shared" si="14" ref="E84:K84">E72+E76+E80+E83</f>
        <v>0</v>
      </c>
      <c r="F84" s="90">
        <f t="shared" si="14"/>
        <v>0</v>
      </c>
      <c r="G84" s="90">
        <f t="shared" si="14"/>
        <v>0</v>
      </c>
      <c r="H84" s="91">
        <f t="shared" si="14"/>
        <v>0</v>
      </c>
      <c r="I84" s="89">
        <f t="shared" si="14"/>
        <v>0</v>
      </c>
      <c r="J84" s="90">
        <f t="shared" si="14"/>
        <v>0</v>
      </c>
      <c r="K84" s="90">
        <f t="shared" si="14"/>
        <v>0</v>
      </c>
      <c r="L84" s="90">
        <f t="shared" si="13"/>
        <v>0</v>
      </c>
      <c r="M84" s="90">
        <f>M72+M76+M80+M83</f>
        <v>0</v>
      </c>
      <c r="N84" s="90">
        <f>N72+N76+N80+N83</f>
        <v>0</v>
      </c>
      <c r="O84" s="185">
        <f>IF(M$104=0,0,N84/M$104)</f>
        <v>0</v>
      </c>
      <c r="P84" s="22"/>
    </row>
    <row r="85" spans="1:16" s="245" customFormat="1" ht="26.25">
      <c r="A85" s="20"/>
      <c r="B85" s="571" t="s">
        <v>118</v>
      </c>
      <c r="C85" s="186" t="s">
        <v>74</v>
      </c>
      <c r="D85" s="319"/>
      <c r="E85" s="294"/>
      <c r="F85" s="294"/>
      <c r="G85" s="294"/>
      <c r="H85" s="295"/>
      <c r="I85" s="393"/>
      <c r="J85" s="397"/>
      <c r="K85" s="397"/>
      <c r="L85" s="79">
        <f t="shared" si="13"/>
        <v>0</v>
      </c>
      <c r="M85" s="397"/>
      <c r="N85" s="397"/>
      <c r="O85" s="187"/>
      <c r="P85" s="22"/>
    </row>
    <row r="86" spans="1:16" s="245" customFormat="1" ht="26.25">
      <c r="A86" s="20"/>
      <c r="B86" s="572"/>
      <c r="C86" s="188" t="s">
        <v>75</v>
      </c>
      <c r="D86" s="296"/>
      <c r="E86" s="297"/>
      <c r="F86" s="297"/>
      <c r="G86" s="297"/>
      <c r="H86" s="298"/>
      <c r="I86" s="394"/>
      <c r="J86" s="398"/>
      <c r="K86" s="398"/>
      <c r="L86" s="79">
        <f t="shared" si="13"/>
        <v>0</v>
      </c>
      <c r="M86" s="398"/>
      <c r="N86" s="398"/>
      <c r="O86" s="189"/>
      <c r="P86" s="22"/>
    </row>
    <row r="87" spans="1:16" s="245" customFormat="1" ht="12.75">
      <c r="A87" s="20"/>
      <c r="B87" s="572"/>
      <c r="C87" s="188" t="s">
        <v>76</v>
      </c>
      <c r="D87" s="296"/>
      <c r="E87" s="297"/>
      <c r="F87" s="297"/>
      <c r="G87" s="297"/>
      <c r="H87" s="298"/>
      <c r="I87" s="190">
        <f>I85+I86</f>
        <v>0</v>
      </c>
      <c r="J87" s="79">
        <f>J85+J86</f>
        <v>0</v>
      </c>
      <c r="K87" s="79">
        <f>K85+K86</f>
        <v>0</v>
      </c>
      <c r="L87" s="79">
        <f t="shared" si="13"/>
        <v>0</v>
      </c>
      <c r="M87" s="191">
        <f>M85+M86</f>
        <v>0</v>
      </c>
      <c r="N87" s="191">
        <f>N85+N86</f>
        <v>0</v>
      </c>
      <c r="O87" s="189"/>
      <c r="P87" s="22"/>
    </row>
    <row r="88" spans="1:16" s="245" customFormat="1" ht="12.75">
      <c r="A88" s="20"/>
      <c r="B88" s="572"/>
      <c r="C88" s="188" t="s">
        <v>77</v>
      </c>
      <c r="D88" s="299"/>
      <c r="E88" s="300"/>
      <c r="F88" s="300"/>
      <c r="G88" s="300"/>
      <c r="H88" s="301"/>
      <c r="I88" s="190">
        <f>I84</f>
        <v>0</v>
      </c>
      <c r="J88" s="79">
        <f>J84</f>
        <v>0</v>
      </c>
      <c r="K88" s="79">
        <f>K84</f>
        <v>0</v>
      </c>
      <c r="L88" s="79">
        <f t="shared" si="13"/>
        <v>0</v>
      </c>
      <c r="M88" s="191">
        <f>M84</f>
        <v>0</v>
      </c>
      <c r="N88" s="191">
        <f>N84</f>
        <v>0</v>
      </c>
      <c r="O88" s="192"/>
      <c r="P88" s="22"/>
    </row>
    <row r="89" spans="1:16" s="276" customFormat="1" ht="27" thickBot="1">
      <c r="A89" s="232"/>
      <c r="B89" s="573"/>
      <c r="C89" s="193" t="s">
        <v>78</v>
      </c>
      <c r="D89" s="302"/>
      <c r="E89" s="303"/>
      <c r="F89" s="303"/>
      <c r="G89" s="303"/>
      <c r="H89" s="304"/>
      <c r="I89" s="271">
        <f>I87+I88</f>
        <v>0</v>
      </c>
      <c r="J89" s="272">
        <f>J87+J88</f>
        <v>0</v>
      </c>
      <c r="K89" s="272">
        <f>K87+K88</f>
        <v>0</v>
      </c>
      <c r="L89" s="272">
        <f t="shared" si="13"/>
        <v>0</v>
      </c>
      <c r="M89" s="272">
        <f>M87+M88</f>
        <v>0</v>
      </c>
      <c r="N89" s="272">
        <f>N87+N88</f>
        <v>0</v>
      </c>
      <c r="O89" s="273">
        <f>IF(M$104=0,0,N89/M$104)</f>
        <v>0</v>
      </c>
      <c r="P89" s="9"/>
    </row>
    <row r="90" spans="1:16" s="406" customFormat="1" ht="16.5" customHeight="1">
      <c r="A90" s="401"/>
      <c r="B90" s="516" t="s">
        <v>185</v>
      </c>
      <c r="C90" s="402"/>
      <c r="D90" s="403"/>
      <c r="E90" s="403"/>
      <c r="F90" s="403"/>
      <c r="G90" s="403"/>
      <c r="H90" s="403"/>
      <c r="I90" s="403"/>
      <c r="J90" s="403"/>
      <c r="K90" s="403"/>
      <c r="L90" s="403"/>
      <c r="M90" s="403"/>
      <c r="N90" s="403"/>
      <c r="O90" s="519" t="str">
        <f>IF(O89&lt;5%,"TO N &lt; 5% (atypie)",IF(O89&gt;101%,"TO N &gt; 101% (atypie)",""))</f>
        <v>TO N &lt; 5% (atypie)</v>
      </c>
      <c r="P90" s="405"/>
    </row>
    <row r="91" spans="1:16" s="263" customFormat="1" ht="15" customHeight="1" thickBot="1">
      <c r="A91" s="260"/>
      <c r="B91" s="261" t="s">
        <v>89</v>
      </c>
      <c r="C91" s="246"/>
      <c r="D91" s="246"/>
      <c r="E91" s="246"/>
      <c r="F91" s="246"/>
      <c r="G91" s="246"/>
      <c r="H91" s="246"/>
      <c r="I91" s="246"/>
      <c r="J91" s="246"/>
      <c r="K91" s="246"/>
      <c r="L91" s="246"/>
      <c r="M91" s="246"/>
      <c r="N91" s="246"/>
      <c r="O91" s="247"/>
      <c r="P91" s="262"/>
    </row>
    <row r="92" spans="1:16" s="245" customFormat="1" ht="15" customHeight="1">
      <c r="A92" s="20"/>
      <c r="B92" s="574"/>
      <c r="C92" s="575"/>
      <c r="D92" s="611" t="s">
        <v>184</v>
      </c>
      <c r="E92" s="612"/>
      <c r="F92" s="612"/>
      <c r="G92" s="612"/>
      <c r="H92" s="613"/>
      <c r="I92" s="611" t="s">
        <v>189</v>
      </c>
      <c r="J92" s="612"/>
      <c r="K92" s="612"/>
      <c r="L92" s="612"/>
      <c r="M92" s="612"/>
      <c r="N92" s="612"/>
      <c r="O92" s="613"/>
      <c r="P92" s="22"/>
    </row>
    <row r="93" spans="1:16" s="245" customFormat="1" ht="19.5" customHeight="1">
      <c r="A93" s="20"/>
      <c r="B93" s="576"/>
      <c r="C93" s="577"/>
      <c r="D93" s="593" t="str">
        <f>IF('Page de garde'!$D$4="","N-4",'Page de garde'!$D$4-4)</f>
        <v>N-4</v>
      </c>
      <c r="E93" s="580" t="str">
        <f>IF('Page de garde'!$D$4="","N-3",'Page de garde'!$D$4-3)</f>
        <v>N-3</v>
      </c>
      <c r="F93" s="580" t="str">
        <f>IF('Page de garde'!$D$4="","N-2",'Page de garde'!$D$4-2)</f>
        <v>N-2</v>
      </c>
      <c r="G93" s="580" t="str">
        <f>IF('Page de garde'!$D$4="","N-1
(prévisionnel actualisé)",'Page de garde'!$D$4-1&amp;" (prévisionnel actualisé)")</f>
        <v>N-1
(prévisionnel actualisé)</v>
      </c>
      <c r="H93" s="601" t="str">
        <f>IF('Page de garde'!$D$4="","N   (prévisionnel)",'Page de garde'!$D$4&amp;" (prévisionnel)")</f>
        <v>N   (prévisionnel)</v>
      </c>
      <c r="I93" s="603" t="str">
        <f>IF('Page de garde'!$D$4="","N-4",'Page de garde'!$D$4-4)</f>
        <v>N-4</v>
      </c>
      <c r="J93" s="600" t="str">
        <f>IF('Page de garde'!$D$4="","N-3",'Page de garde'!$D$4-3)</f>
        <v>N-3</v>
      </c>
      <c r="K93" s="600" t="str">
        <f>IF('Page de garde'!$D$4="","N-2",'Page de garde'!$D$4-2)</f>
        <v>N-2</v>
      </c>
      <c r="L93" s="600" t="s">
        <v>6</v>
      </c>
      <c r="M93" s="600" t="str">
        <f>IF('Page de garde'!$D$4="","N-1
(prévisionnel actualisé)",'Page de garde'!$D$4-1&amp;" (prévisionnel actualisé)")</f>
        <v>N-1
(prévisionnel actualisé)</v>
      </c>
      <c r="N93" s="600" t="str">
        <f>IF('Page de garde'!$D$4="","N   (prévisionnel)",'Page de garde'!$D$4&amp;" (prévisionnel)")</f>
        <v>N   (prévisionnel)</v>
      </c>
      <c r="O93" s="609" t="str">
        <f>IF('Page de garde'!$D$4="","Taux d'occupation N (5)","Taux d'occupation "&amp;'Page de garde'!$D$4&amp;" (5)")</f>
        <v>Taux d'occupation N (5)</v>
      </c>
      <c r="P93" s="22"/>
    </row>
    <row r="94" spans="1:16" s="245" customFormat="1" ht="19.5" customHeight="1" thickBot="1">
      <c r="A94" s="20"/>
      <c r="B94" s="578"/>
      <c r="C94" s="579"/>
      <c r="D94" s="594" t="str">
        <f>IF('Page de garde'!$D$4="","N-4",'Page de garde'!$D$4-4)</f>
        <v>N-4</v>
      </c>
      <c r="E94" s="581" t="str">
        <f>IF('Page de garde'!$D$4="","N-3",'Page de garde'!$D$4-3)</f>
        <v>N-3</v>
      </c>
      <c r="F94" s="581" t="str">
        <f>IF('Page de garde'!$D$4="","N-2",'Page de garde'!$D$4-2)</f>
        <v>N-2</v>
      </c>
      <c r="G94" s="581" t="str">
        <f>IF('Page de garde'!$D$4="","N-1
(prévisionnel actualisé)",'Page de garde'!$D$4-1&amp;" (prévisionnel actualisé)")</f>
        <v>N-1
(prévisionnel actualisé)</v>
      </c>
      <c r="H94" s="602"/>
      <c r="I94" s="594" t="str">
        <f>IF('Page de garde'!$D$4="","N-4",'Page de garde'!$D$4-4)</f>
        <v>N-4</v>
      </c>
      <c r="J94" s="581" t="str">
        <f>IF('Page de garde'!$D$4="","N-3",'Page de garde'!$D$4-3)</f>
        <v>N-3</v>
      </c>
      <c r="K94" s="581" t="str">
        <f>IF('Page de garde'!$D$4="","N-2",'Page de garde'!$D$4-2)</f>
        <v>N-2</v>
      </c>
      <c r="L94" s="581"/>
      <c r="M94" s="581" t="str">
        <f>IF('Page de garde'!$D$4="","N-1
(prévisionnel actualisé)",'Page de garde'!$D$4-1&amp;" (prévisionnel actualisé)")</f>
        <v>N-1
(prévisionnel actualisé)</v>
      </c>
      <c r="N94" s="581"/>
      <c r="O94" s="610" t="str">
        <f>IF('Page de garde'!$D$4="","Taux d'occupation N (5)","Taux d'occupation "&amp;'Page de garde'!$D$4&amp;" (5)")</f>
        <v>Taux d'occupation N (5)</v>
      </c>
      <c r="P94" s="22"/>
    </row>
    <row r="95" spans="1:16" s="276" customFormat="1" ht="26.25">
      <c r="A95" s="232"/>
      <c r="B95" s="561" t="s">
        <v>119</v>
      </c>
      <c r="C95" s="277" t="s">
        <v>80</v>
      </c>
      <c r="D95" s="305"/>
      <c r="E95" s="305"/>
      <c r="F95" s="305"/>
      <c r="G95" s="305"/>
      <c r="H95" s="306"/>
      <c r="I95" s="395"/>
      <c r="J95" s="399"/>
      <c r="K95" s="399"/>
      <c r="L95" s="307">
        <f aca="true" t="shared" si="15" ref="L95:L100">IF(I95=0,0,AVERAGE(I95,J95,K95))</f>
        <v>0</v>
      </c>
      <c r="M95" s="399"/>
      <c r="N95" s="399"/>
      <c r="O95" s="196"/>
      <c r="P95" s="9"/>
    </row>
    <row r="96" spans="1:16" s="276" customFormat="1" ht="26.25">
      <c r="A96" s="232"/>
      <c r="B96" s="562"/>
      <c r="C96" s="199" t="s">
        <v>81</v>
      </c>
      <c r="D96" s="308"/>
      <c r="E96" s="308"/>
      <c r="F96" s="308"/>
      <c r="G96" s="308"/>
      <c r="H96" s="309"/>
      <c r="I96" s="396"/>
      <c r="J96" s="400"/>
      <c r="K96" s="400"/>
      <c r="L96" s="310">
        <f t="shared" si="15"/>
        <v>0</v>
      </c>
      <c r="M96" s="400"/>
      <c r="N96" s="400"/>
      <c r="O96" s="198"/>
      <c r="P96" s="9"/>
    </row>
    <row r="97" spans="1:16" s="276" customFormat="1" ht="12.75">
      <c r="A97" s="232"/>
      <c r="B97" s="562"/>
      <c r="C97" s="199" t="s">
        <v>82</v>
      </c>
      <c r="D97" s="320"/>
      <c r="E97" s="320"/>
      <c r="F97" s="320"/>
      <c r="G97" s="320"/>
      <c r="H97" s="321"/>
      <c r="I97" s="322">
        <f>I95+I96</f>
        <v>0</v>
      </c>
      <c r="J97" s="280">
        <f>J95+J96</f>
        <v>0</v>
      </c>
      <c r="K97" s="280">
        <f>K95+K96</f>
        <v>0</v>
      </c>
      <c r="L97" s="280">
        <f t="shared" si="15"/>
        <v>0</v>
      </c>
      <c r="M97" s="280">
        <f>M95+M96</f>
        <v>0</v>
      </c>
      <c r="N97" s="280">
        <f>N95+N96</f>
        <v>0</v>
      </c>
      <c r="O97" s="198"/>
      <c r="P97" s="9"/>
    </row>
    <row r="98" spans="1:16" s="276" customFormat="1" ht="12.75">
      <c r="A98" s="232"/>
      <c r="B98" s="562"/>
      <c r="C98" s="199" t="s">
        <v>83</v>
      </c>
      <c r="D98" s="320"/>
      <c r="E98" s="320"/>
      <c r="F98" s="320"/>
      <c r="G98" s="320"/>
      <c r="H98" s="321"/>
      <c r="I98" s="322">
        <f>I84</f>
        <v>0</v>
      </c>
      <c r="J98" s="280">
        <f>J84</f>
        <v>0</v>
      </c>
      <c r="K98" s="280">
        <f>K84</f>
        <v>0</v>
      </c>
      <c r="L98" s="280">
        <f t="shared" si="15"/>
        <v>0</v>
      </c>
      <c r="M98" s="280">
        <f>M84</f>
        <v>0</v>
      </c>
      <c r="N98" s="280">
        <f>N84</f>
        <v>0</v>
      </c>
      <c r="O98" s="200"/>
      <c r="P98" s="9"/>
    </row>
    <row r="99" spans="1:16" s="276" customFormat="1" ht="12.75">
      <c r="A99" s="232"/>
      <c r="B99" s="562"/>
      <c r="C99" s="199" t="s">
        <v>84</v>
      </c>
      <c r="D99" s="320"/>
      <c r="E99" s="320"/>
      <c r="F99" s="320"/>
      <c r="G99" s="320"/>
      <c r="H99" s="321"/>
      <c r="I99" s="322">
        <f>I87</f>
        <v>0</v>
      </c>
      <c r="J99" s="280">
        <f>J87</f>
        <v>0</v>
      </c>
      <c r="K99" s="280">
        <f>K87</f>
        <v>0</v>
      </c>
      <c r="L99" s="280">
        <f t="shared" si="15"/>
        <v>0</v>
      </c>
      <c r="M99" s="280">
        <f>M87</f>
        <v>0</v>
      </c>
      <c r="N99" s="280">
        <f>N87</f>
        <v>0</v>
      </c>
      <c r="O99" s="201"/>
      <c r="P99" s="9"/>
    </row>
    <row r="100" spans="1:16" s="276" customFormat="1" ht="27" thickBot="1">
      <c r="A100" s="232"/>
      <c r="B100" s="563"/>
      <c r="C100" s="193" t="s">
        <v>85</v>
      </c>
      <c r="D100" s="314"/>
      <c r="E100" s="314"/>
      <c r="F100" s="314"/>
      <c r="G100" s="314"/>
      <c r="H100" s="315"/>
      <c r="I100" s="271">
        <f>I97+I98+I99</f>
        <v>0</v>
      </c>
      <c r="J100" s="272">
        <f>J97+J98+J99</f>
        <v>0</v>
      </c>
      <c r="K100" s="272">
        <f>K97+K98+K99</f>
        <v>0</v>
      </c>
      <c r="L100" s="316">
        <f t="shared" si="15"/>
        <v>0</v>
      </c>
      <c r="M100" s="272">
        <f>M97+M98+M99</f>
        <v>0</v>
      </c>
      <c r="N100" s="272">
        <f>N97+N98+N99</f>
        <v>0</v>
      </c>
      <c r="O100" s="273">
        <f>IF(M$104=0,0,N100/M$104)</f>
        <v>0</v>
      </c>
      <c r="P100" s="9"/>
    </row>
    <row r="101" spans="1:16" s="245" customFormat="1" ht="24" customHeight="1" thickBot="1">
      <c r="A101" s="20"/>
      <c r="B101" s="17"/>
      <c r="C101" s="17"/>
      <c r="D101" s="522">
        <f>IF(OR(D104&gt;1000,E104&gt;1000,F104&gt;1000,G104&gt;1000,H104&gt;1000),"Au moins une année affiche un nombre de places installées &gt; 1000 (atypie)","")</f>
      </c>
      <c r="E101" s="194"/>
      <c r="F101" s="194"/>
      <c r="G101" s="194"/>
      <c r="H101" s="194"/>
      <c r="I101" s="194"/>
      <c r="J101" s="522" t="str">
        <f>IF(OR(I104=0,J104=0,K104=0,L104=0,M104=0),"Activité théorique N-4 à N : données d'au moins une année non saisies","")</f>
        <v>Activité théorique N-4 à N : données d'au moins une année non saisies</v>
      </c>
      <c r="K101" s="194"/>
      <c r="L101" s="194"/>
      <c r="M101" s="194"/>
      <c r="N101" s="194"/>
      <c r="O101" s="195"/>
      <c r="P101" s="22"/>
    </row>
    <row r="102" spans="1:16" s="245" customFormat="1" ht="12.75">
      <c r="A102" s="20"/>
      <c r="B102" s="202"/>
      <c r="C102" s="203"/>
      <c r="D102" s="564" t="s">
        <v>138</v>
      </c>
      <c r="E102" s="565"/>
      <c r="F102" s="565"/>
      <c r="G102" s="565"/>
      <c r="H102" s="565"/>
      <c r="I102" s="597" t="s">
        <v>262</v>
      </c>
      <c r="J102" s="598"/>
      <c r="K102" s="598"/>
      <c r="L102" s="598"/>
      <c r="M102" s="599"/>
      <c r="N102" s="194"/>
      <c r="O102" s="195"/>
      <c r="P102" s="22"/>
    </row>
    <row r="103" spans="1:16" s="245" customFormat="1" ht="13.5" thickBot="1">
      <c r="A103" s="20"/>
      <c r="B103" s="204"/>
      <c r="C103" s="203"/>
      <c r="D103" s="502" t="str">
        <f>IF('Page de garde'!$D$4="","N-4",'Page de garde'!$D$4-4)</f>
        <v>N-4</v>
      </c>
      <c r="E103" s="503" t="str">
        <f>IF('Page de garde'!$D$4="","N-3",'Page de garde'!$D$4-3)</f>
        <v>N-3</v>
      </c>
      <c r="F103" s="503" t="str">
        <f>IF('Page de garde'!$D$4="","N-2",'Page de garde'!$D$4-2)</f>
        <v>N-2</v>
      </c>
      <c r="G103" s="503" t="str">
        <f>IF('Page de garde'!$D$4="","N-1",'Page de garde'!$D$4-1)</f>
        <v>N-1</v>
      </c>
      <c r="H103" s="504" t="str">
        <f>IF('Page de garde'!$D$4="","N",'Page de garde'!$D$4)</f>
        <v>N</v>
      </c>
      <c r="I103" s="505" t="str">
        <f>IF('Page de garde'!$D$4="","N-4",'Page de garde'!$D$4-4)</f>
        <v>N-4</v>
      </c>
      <c r="J103" s="506" t="str">
        <f>IF('Page de garde'!$D$4="","N-3",'Page de garde'!$D$4-3)</f>
        <v>N-3</v>
      </c>
      <c r="K103" s="506" t="str">
        <f>IF('Page de garde'!$D$4="","N-2",'Page de garde'!$D$4-2)</f>
        <v>N-2</v>
      </c>
      <c r="L103" s="506" t="str">
        <f>IF('Page de garde'!$D$4="","N-1",'Page de garde'!$D$4-1)</f>
        <v>N-1</v>
      </c>
      <c r="M103" s="507" t="str">
        <f>IF('Page de garde'!$D$4="","N",'Page de garde'!$D$4)</f>
        <v>N</v>
      </c>
      <c r="N103" s="194"/>
      <c r="O103" s="195"/>
      <c r="P103" s="22"/>
    </row>
    <row r="104" spans="1:16" s="245" customFormat="1" ht="13.5" thickBot="1">
      <c r="A104" s="20"/>
      <c r="B104" s="584" t="s">
        <v>263</v>
      </c>
      <c r="C104" s="585"/>
      <c r="D104" s="415"/>
      <c r="E104" s="416"/>
      <c r="F104" s="416"/>
      <c r="G104" s="416"/>
      <c r="H104" s="417"/>
      <c r="I104" s="413">
        <f>D104*D105</f>
        <v>0</v>
      </c>
      <c r="J104" s="317">
        <f>E104*E105</f>
        <v>0</v>
      </c>
      <c r="K104" s="317">
        <f>F104*F105</f>
        <v>0</v>
      </c>
      <c r="L104" s="317">
        <f>G104*G105</f>
        <v>0</v>
      </c>
      <c r="M104" s="318">
        <f>H104*H105</f>
        <v>0</v>
      </c>
      <c r="N104" s="194"/>
      <c r="O104" s="195"/>
      <c r="P104" s="22"/>
    </row>
    <row r="105" spans="1:16" s="245" customFormat="1" ht="13.5" thickBot="1">
      <c r="A105" s="20"/>
      <c r="B105" s="557" t="s">
        <v>188</v>
      </c>
      <c r="C105" s="558"/>
      <c r="D105" s="418"/>
      <c r="E105" s="419"/>
      <c r="F105" s="419"/>
      <c r="G105" s="419"/>
      <c r="H105" s="420"/>
      <c r="I105" s="521">
        <f>IF(OR(D105&gt;366,E105&gt;366,F105&gt;366,G105&gt;366,H105&gt;366),"Le nombre de jours d'ouverture ne peut excéder 366 jours.","")</f>
      </c>
      <c r="J105" s="194"/>
      <c r="K105" s="194"/>
      <c r="L105" s="194"/>
      <c r="M105" s="194"/>
      <c r="N105" s="194"/>
      <c r="O105" s="195"/>
      <c r="P105" s="22"/>
    </row>
    <row r="106" spans="1:16" s="245" customFormat="1" ht="12.75">
      <c r="A106" s="20"/>
      <c r="B106" s="205" t="s">
        <v>131</v>
      </c>
      <c r="C106" s="17"/>
      <c r="D106" s="194"/>
      <c r="E106" s="194"/>
      <c r="F106" s="194"/>
      <c r="G106" s="194"/>
      <c r="H106" s="194"/>
      <c r="I106" s="194"/>
      <c r="J106" s="194"/>
      <c r="K106" s="194"/>
      <c r="L106" s="194"/>
      <c r="M106" s="194"/>
      <c r="N106" s="194"/>
      <c r="O106" s="195"/>
      <c r="P106" s="22"/>
    </row>
    <row r="107" spans="1:16" s="245" customFormat="1" ht="12.75">
      <c r="A107" s="20"/>
      <c r="B107" s="205" t="s">
        <v>132</v>
      </c>
      <c r="C107" s="17"/>
      <c r="D107" s="194"/>
      <c r="E107" s="194"/>
      <c r="F107" s="194"/>
      <c r="G107" s="194"/>
      <c r="H107" s="194"/>
      <c r="I107" s="194"/>
      <c r="J107" s="194"/>
      <c r="K107" s="194"/>
      <c r="L107" s="194"/>
      <c r="M107" s="194"/>
      <c r="N107" s="194"/>
      <c r="O107" s="195"/>
      <c r="P107" s="22"/>
    </row>
    <row r="108" spans="1:16" s="245" customFormat="1" ht="12.75">
      <c r="A108" s="20"/>
      <c r="B108" s="205" t="s">
        <v>137</v>
      </c>
      <c r="C108" s="17"/>
      <c r="D108" s="194"/>
      <c r="E108" s="194"/>
      <c r="F108" s="194"/>
      <c r="G108" s="194"/>
      <c r="H108" s="194"/>
      <c r="I108" s="194"/>
      <c r="J108" s="194"/>
      <c r="K108" s="194"/>
      <c r="L108" s="194"/>
      <c r="M108" s="194"/>
      <c r="N108" s="194"/>
      <c r="O108" s="195"/>
      <c r="P108" s="22"/>
    </row>
    <row r="109" spans="1:16" s="245" customFormat="1" ht="12.75">
      <c r="A109" s="20"/>
      <c r="B109" s="206" t="s">
        <v>182</v>
      </c>
      <c r="C109" s="17"/>
      <c r="D109" s="194"/>
      <c r="E109" s="194"/>
      <c r="F109" s="194"/>
      <c r="G109" s="194"/>
      <c r="H109" s="194"/>
      <c r="I109" s="194"/>
      <c r="J109" s="194"/>
      <c r="K109" s="194"/>
      <c r="L109" s="194"/>
      <c r="M109" s="194"/>
      <c r="N109" s="194"/>
      <c r="O109" s="195"/>
      <c r="P109" s="22"/>
    </row>
    <row r="110" spans="1:16" s="412" customFormat="1" ht="23.25" customHeight="1">
      <c r="A110" s="408"/>
      <c r="B110" s="409" t="s">
        <v>264</v>
      </c>
      <c r="C110" s="410"/>
      <c r="D110" s="246"/>
      <c r="E110" s="246"/>
      <c r="F110" s="246"/>
      <c r="G110" s="246"/>
      <c r="H110" s="246"/>
      <c r="I110" s="246"/>
      <c r="J110" s="246"/>
      <c r="K110" s="246"/>
      <c r="L110" s="246"/>
      <c r="M110" s="246"/>
      <c r="N110" s="246"/>
      <c r="O110" s="247"/>
      <c r="P110" s="411"/>
    </row>
    <row r="111" spans="1:16" ht="12.75">
      <c r="A111" s="20"/>
      <c r="B111" s="17"/>
      <c r="C111" s="17"/>
      <c r="D111" s="17"/>
      <c r="E111" s="17"/>
      <c r="F111" s="17"/>
      <c r="G111" s="17"/>
      <c r="H111" s="17"/>
      <c r="I111" s="17"/>
      <c r="J111" s="17"/>
      <c r="K111" s="17"/>
      <c r="L111" s="17"/>
      <c r="M111" s="17"/>
      <c r="N111" s="17"/>
      <c r="O111" s="17"/>
      <c r="P111" s="22"/>
    </row>
    <row r="112" spans="1:16" ht="12.75">
      <c r="A112" s="20"/>
      <c r="B112" s="206"/>
      <c r="C112" s="17"/>
      <c r="D112" s="17"/>
      <c r="E112" s="17"/>
      <c r="F112" s="17"/>
      <c r="G112" s="17"/>
      <c r="H112" s="17"/>
      <c r="I112" s="17"/>
      <c r="J112" s="17"/>
      <c r="K112" s="17"/>
      <c r="L112" s="17"/>
      <c r="M112" s="17"/>
      <c r="N112" s="17"/>
      <c r="O112" s="17"/>
      <c r="P112" s="22"/>
    </row>
    <row r="113" spans="1:16" ht="12.75">
      <c r="A113" s="20"/>
      <c r="B113" s="206"/>
      <c r="C113" s="17"/>
      <c r="D113" s="17"/>
      <c r="E113" s="17"/>
      <c r="F113" s="17"/>
      <c r="G113" s="17"/>
      <c r="H113" s="17"/>
      <c r="I113" s="17"/>
      <c r="J113" s="17"/>
      <c r="K113" s="17"/>
      <c r="L113" s="17"/>
      <c r="M113" s="17"/>
      <c r="N113" s="17"/>
      <c r="O113" s="17"/>
      <c r="P113" s="22"/>
    </row>
    <row r="114" spans="1:16" ht="12.75">
      <c r="A114" s="20"/>
      <c r="B114" s="208" t="s">
        <v>202</v>
      </c>
      <c r="C114" s="171"/>
      <c r="D114" s="172"/>
      <c r="E114" s="172"/>
      <c r="F114" s="17"/>
      <c r="G114" s="17"/>
      <c r="H114" s="17"/>
      <c r="I114" s="17"/>
      <c r="J114" s="17"/>
      <c r="K114" s="17"/>
      <c r="L114" s="17"/>
      <c r="M114" s="17"/>
      <c r="N114" s="17"/>
      <c r="O114" s="17"/>
      <c r="P114" s="22"/>
    </row>
    <row r="115" spans="1:16" ht="12.75">
      <c r="A115" s="20"/>
      <c r="B115" s="171"/>
      <c r="C115" s="171"/>
      <c r="D115" s="172"/>
      <c r="E115" s="172"/>
      <c r="F115" s="17"/>
      <c r="G115" s="17"/>
      <c r="H115" s="17"/>
      <c r="I115" s="17"/>
      <c r="J115" s="17"/>
      <c r="K115" s="17"/>
      <c r="L115" s="17"/>
      <c r="M115" s="17"/>
      <c r="N115" s="17"/>
      <c r="O115" s="17"/>
      <c r="P115" s="22"/>
    </row>
    <row r="116" spans="1:16" ht="12.75">
      <c r="A116" s="20"/>
      <c r="B116" s="202" t="s">
        <v>90</v>
      </c>
      <c r="C116" s="171"/>
      <c r="D116" s="172"/>
      <c r="E116" s="172"/>
      <c r="F116" s="17"/>
      <c r="G116" s="17"/>
      <c r="H116" s="17"/>
      <c r="I116" s="17"/>
      <c r="J116" s="17"/>
      <c r="K116" s="17"/>
      <c r="L116" s="17"/>
      <c r="M116" s="17"/>
      <c r="N116" s="17"/>
      <c r="O116" s="17"/>
      <c r="P116" s="22"/>
    </row>
    <row r="117" spans="1:16" ht="13.5" thickBot="1">
      <c r="A117" s="20"/>
      <c r="B117" s="171"/>
      <c r="C117" s="171"/>
      <c r="D117" s="172"/>
      <c r="E117" s="172"/>
      <c r="F117" s="17"/>
      <c r="G117" s="17"/>
      <c r="H117" s="17"/>
      <c r="I117" s="517">
        <f>IF(H8&lt;&gt;0,IF(OR(I135=0,J135=0,K135=0,M135=0,N135=0),"Activité réalisée N-4 à N : données d'au moins une année non saisies",""),"")</f>
      </c>
      <c r="J117" s="17"/>
      <c r="K117" s="17"/>
      <c r="L117" s="17"/>
      <c r="M117" s="17"/>
      <c r="N117" s="17"/>
      <c r="O117" s="17"/>
      <c r="P117" s="22"/>
    </row>
    <row r="118" spans="1:16" ht="15" customHeight="1">
      <c r="A118" s="20"/>
      <c r="B118" s="586" t="s">
        <v>3</v>
      </c>
      <c r="C118" s="587"/>
      <c r="D118" s="565" t="s">
        <v>91</v>
      </c>
      <c r="E118" s="565"/>
      <c r="F118" s="565"/>
      <c r="G118" s="565"/>
      <c r="H118" s="592"/>
      <c r="I118" s="604" t="s">
        <v>86</v>
      </c>
      <c r="J118" s="605"/>
      <c r="K118" s="605"/>
      <c r="L118" s="605"/>
      <c r="M118" s="605"/>
      <c r="N118" s="605"/>
      <c r="O118" s="606"/>
      <c r="P118" s="22"/>
    </row>
    <row r="119" spans="1:16" ht="19.5" customHeight="1">
      <c r="A119" s="20"/>
      <c r="B119" s="588"/>
      <c r="C119" s="589"/>
      <c r="D119" s="593" t="str">
        <f>IF('Page de garde'!$D$4="","N-4",'Page de garde'!$D$4-4)</f>
        <v>N-4</v>
      </c>
      <c r="E119" s="580" t="str">
        <f>IF('Page de garde'!$D$4="","N-3",'Page de garde'!$D$4-3)</f>
        <v>N-3</v>
      </c>
      <c r="F119" s="580" t="str">
        <f>IF('Page de garde'!$D$4="","N-2",'Page de garde'!$D$4-2)</f>
        <v>N-2</v>
      </c>
      <c r="G119" s="580" t="str">
        <f>IF('Page de garde'!$D$4="","N-1
(prévisionnel actualisé)",'Page de garde'!$D$4-1&amp;" (prévisionnel actualisé)")</f>
        <v>N-1
(prévisionnel actualisé)</v>
      </c>
      <c r="H119" s="601" t="str">
        <f>IF('Page de garde'!$D$4="","N   (prévisionnel)",'Page de garde'!$D$4&amp;" (prévisionnel)")</f>
        <v>N   (prévisionnel)</v>
      </c>
      <c r="I119" s="593" t="str">
        <f>IF('Page de garde'!$D$4="","N-4",'Page de garde'!$D$4-4)</f>
        <v>N-4</v>
      </c>
      <c r="J119" s="580" t="str">
        <f>IF('Page de garde'!$D$4="","N-3",'Page de garde'!$D$4-3)</f>
        <v>N-3</v>
      </c>
      <c r="K119" s="580" t="str">
        <f>IF('Page de garde'!$D$4="","N-2",'Page de garde'!$D$4-2)</f>
        <v>N-2</v>
      </c>
      <c r="L119" s="580" t="s">
        <v>6</v>
      </c>
      <c r="M119" s="580" t="str">
        <f>IF('Page de garde'!$D$4="","N-1
(prévisionnel actualisé)",'Page de garde'!$D$4-1&amp;" (prévisionnel actualisé)")</f>
        <v>N-1
(prévisionnel actualisé)</v>
      </c>
      <c r="N119" s="580" t="str">
        <f>IF('Page de garde'!$D$4="","N   (prévisionnel)",'Page de garde'!$D$4&amp;" (prévisionnel)")</f>
        <v>N   (prévisionnel)</v>
      </c>
      <c r="O119" s="609" t="str">
        <f>IF('Page de garde'!$D$4="","Taux d'occupation N (8)","Taux d'occupation "&amp;'Page de garde'!$D$4&amp;" (8)")</f>
        <v>Taux d'occupation N (8)</v>
      </c>
      <c r="P119" s="22"/>
    </row>
    <row r="120" spans="1:16" ht="19.5" customHeight="1" thickBot="1">
      <c r="A120" s="20"/>
      <c r="B120" s="590"/>
      <c r="C120" s="591"/>
      <c r="D120" s="594" t="str">
        <f>IF('Page de garde'!$D$4="","N-4",'Page de garde'!$D$4-4)</f>
        <v>N-4</v>
      </c>
      <c r="E120" s="581" t="str">
        <f>IF('Page de garde'!$D$4="","N-3",'Page de garde'!$D$4-3)</f>
        <v>N-3</v>
      </c>
      <c r="F120" s="581" t="str">
        <f>IF('Page de garde'!$D$4="","N-2",'Page de garde'!$D$4-2)</f>
        <v>N-2</v>
      </c>
      <c r="G120" s="581" t="str">
        <f>IF('Page de garde'!$D$4="","N-1
(prévisionnel actualisé)",'Page de garde'!$D$4-1&amp;" (prévisionnel actualisé)")</f>
        <v>N-1
(prévisionnel actualisé)</v>
      </c>
      <c r="H120" s="602"/>
      <c r="I120" s="594" t="str">
        <f>IF('Page de garde'!$D$4="","N-4",'Page de garde'!$D$4-4)</f>
        <v>N-4</v>
      </c>
      <c r="J120" s="581" t="str">
        <f>IF('Page de garde'!$D$4="","N-3",'Page de garde'!$D$4-3)</f>
        <v>N-3</v>
      </c>
      <c r="K120" s="581" t="str">
        <f>IF('Page de garde'!$D$4="","N-2",'Page de garde'!$D$4-2)</f>
        <v>N-2</v>
      </c>
      <c r="L120" s="581"/>
      <c r="M120" s="581" t="str">
        <f>IF('Page de garde'!$D$4="","N-1
(prévisionnel actualisé)",'Page de garde'!$D$4-1&amp;" (prévisionnel actualisé)")</f>
        <v>N-1
(prévisionnel actualisé)</v>
      </c>
      <c r="N120" s="581"/>
      <c r="O120" s="610"/>
      <c r="P120" s="22"/>
    </row>
    <row r="121" spans="1:16" ht="12.75" customHeight="1">
      <c r="A121" s="20"/>
      <c r="B121" s="566" t="s">
        <v>92</v>
      </c>
      <c r="C121" s="567"/>
      <c r="D121" s="381"/>
      <c r="E121" s="384"/>
      <c r="F121" s="384"/>
      <c r="G121" s="384"/>
      <c r="H121" s="387"/>
      <c r="I121" s="390"/>
      <c r="J121" s="384"/>
      <c r="K121" s="384"/>
      <c r="L121" s="323">
        <f>IF(I121=0,0,AVERAGE(I121,J121,K121))</f>
        <v>0</v>
      </c>
      <c r="M121" s="384"/>
      <c r="N121" s="384"/>
      <c r="O121" s="209">
        <f aca="true" t="shared" si="16" ref="O121:O135">IF(M$139=0,0,N121/M$139)</f>
        <v>0</v>
      </c>
      <c r="P121" s="22"/>
    </row>
    <row r="122" spans="1:16" ht="13.5" customHeight="1" thickBot="1">
      <c r="A122" s="20"/>
      <c r="B122" s="582" t="s">
        <v>93</v>
      </c>
      <c r="C122" s="583"/>
      <c r="D122" s="382"/>
      <c r="E122" s="385"/>
      <c r="F122" s="385"/>
      <c r="G122" s="385"/>
      <c r="H122" s="388"/>
      <c r="I122" s="391"/>
      <c r="J122" s="385"/>
      <c r="K122" s="385"/>
      <c r="L122" s="324">
        <f>IF(I122=0,0,AVERAGE(I122,J122,K122))</f>
        <v>0</v>
      </c>
      <c r="M122" s="385"/>
      <c r="N122" s="385"/>
      <c r="O122" s="210">
        <f t="shared" si="16"/>
        <v>0</v>
      </c>
      <c r="P122" s="22"/>
    </row>
    <row r="123" spans="1:16" ht="12.75" customHeight="1">
      <c r="A123" s="20"/>
      <c r="B123" s="566" t="s">
        <v>94</v>
      </c>
      <c r="C123" s="567"/>
      <c r="D123" s="381"/>
      <c r="E123" s="384"/>
      <c r="F123" s="384"/>
      <c r="G123" s="384"/>
      <c r="H123" s="387"/>
      <c r="I123" s="390"/>
      <c r="J123" s="384"/>
      <c r="K123" s="384"/>
      <c r="L123" s="323">
        <f aca="true" t="shared" si="17" ref="L123:L135">IF(I123=0,0,AVERAGE(I123,J123,K123))</f>
        <v>0</v>
      </c>
      <c r="M123" s="384"/>
      <c r="N123" s="384"/>
      <c r="O123" s="209">
        <f t="shared" si="16"/>
        <v>0</v>
      </c>
      <c r="P123" s="22"/>
    </row>
    <row r="124" spans="1:16" ht="13.5" customHeight="1" thickBot="1">
      <c r="A124" s="20"/>
      <c r="B124" s="582" t="s">
        <v>93</v>
      </c>
      <c r="C124" s="583"/>
      <c r="D124" s="383"/>
      <c r="E124" s="386"/>
      <c r="F124" s="386"/>
      <c r="G124" s="386"/>
      <c r="H124" s="389"/>
      <c r="I124" s="392"/>
      <c r="J124" s="386"/>
      <c r="K124" s="386"/>
      <c r="L124" s="325">
        <f>IF(I124=0,0,AVERAGE(I124,J124,K124))</f>
        <v>0</v>
      </c>
      <c r="M124" s="386"/>
      <c r="N124" s="386"/>
      <c r="O124" s="211">
        <f t="shared" si="16"/>
        <v>0</v>
      </c>
      <c r="P124" s="22"/>
    </row>
    <row r="125" spans="1:16" ht="12.75" customHeight="1">
      <c r="A125" s="20"/>
      <c r="B125" s="566" t="s">
        <v>95</v>
      </c>
      <c r="C125" s="567"/>
      <c r="D125" s="381"/>
      <c r="E125" s="384"/>
      <c r="F125" s="384"/>
      <c r="G125" s="384"/>
      <c r="H125" s="387"/>
      <c r="I125" s="390"/>
      <c r="J125" s="384"/>
      <c r="K125" s="384"/>
      <c r="L125" s="323">
        <f t="shared" si="17"/>
        <v>0</v>
      </c>
      <c r="M125" s="384"/>
      <c r="N125" s="384"/>
      <c r="O125" s="209">
        <f t="shared" si="16"/>
        <v>0</v>
      </c>
      <c r="P125" s="22"/>
    </row>
    <row r="126" spans="1:16" ht="13.5" customHeight="1" thickBot="1">
      <c r="A126" s="20"/>
      <c r="B126" s="582" t="s">
        <v>93</v>
      </c>
      <c r="C126" s="583"/>
      <c r="D126" s="383"/>
      <c r="E126" s="386"/>
      <c r="F126" s="386"/>
      <c r="G126" s="386"/>
      <c r="H126" s="389"/>
      <c r="I126" s="392"/>
      <c r="J126" s="386"/>
      <c r="K126" s="386"/>
      <c r="L126" s="325">
        <f>IF(I126=0,0,AVERAGE(I126,J126,K126))</f>
        <v>0</v>
      </c>
      <c r="M126" s="386"/>
      <c r="N126" s="386"/>
      <c r="O126" s="212">
        <f t="shared" si="16"/>
        <v>0</v>
      </c>
      <c r="P126" s="22"/>
    </row>
    <row r="127" spans="1:16" ht="12.75" customHeight="1">
      <c r="A127" s="20"/>
      <c r="B127" s="566" t="s">
        <v>96</v>
      </c>
      <c r="C127" s="567"/>
      <c r="D127" s="381"/>
      <c r="E127" s="384"/>
      <c r="F127" s="384"/>
      <c r="G127" s="384"/>
      <c r="H127" s="387"/>
      <c r="I127" s="390"/>
      <c r="J127" s="384"/>
      <c r="K127" s="384"/>
      <c r="L127" s="323">
        <f t="shared" si="17"/>
        <v>0</v>
      </c>
      <c r="M127" s="384"/>
      <c r="N127" s="384"/>
      <c r="O127" s="209">
        <f t="shared" si="16"/>
        <v>0</v>
      </c>
      <c r="P127" s="22"/>
    </row>
    <row r="128" spans="1:16" ht="13.5" customHeight="1" thickBot="1">
      <c r="A128" s="20"/>
      <c r="B128" s="582" t="s">
        <v>93</v>
      </c>
      <c r="C128" s="583"/>
      <c r="D128" s="383"/>
      <c r="E128" s="386"/>
      <c r="F128" s="386"/>
      <c r="G128" s="386"/>
      <c r="H128" s="389"/>
      <c r="I128" s="392"/>
      <c r="J128" s="386"/>
      <c r="K128" s="386"/>
      <c r="L128" s="325">
        <f>IF(I128=0,0,AVERAGE(I128,J128,K128))</f>
        <v>0</v>
      </c>
      <c r="M128" s="386"/>
      <c r="N128" s="386"/>
      <c r="O128" s="212">
        <f t="shared" si="16"/>
        <v>0</v>
      </c>
      <c r="P128" s="22"/>
    </row>
    <row r="129" spans="1:16" ht="12.75" customHeight="1">
      <c r="A129" s="20"/>
      <c r="B129" s="566" t="s">
        <v>97</v>
      </c>
      <c r="C129" s="567"/>
      <c r="D129" s="381"/>
      <c r="E129" s="384"/>
      <c r="F129" s="384"/>
      <c r="G129" s="384"/>
      <c r="H129" s="387"/>
      <c r="I129" s="390"/>
      <c r="J129" s="384"/>
      <c r="K129" s="384"/>
      <c r="L129" s="323">
        <f t="shared" si="17"/>
        <v>0</v>
      </c>
      <c r="M129" s="384"/>
      <c r="N129" s="384"/>
      <c r="O129" s="209">
        <f t="shared" si="16"/>
        <v>0</v>
      </c>
      <c r="P129" s="22"/>
    </row>
    <row r="130" spans="1:16" ht="13.5" customHeight="1" thickBot="1">
      <c r="A130" s="20"/>
      <c r="B130" s="582" t="s">
        <v>93</v>
      </c>
      <c r="C130" s="583"/>
      <c r="D130" s="383"/>
      <c r="E130" s="386"/>
      <c r="F130" s="386"/>
      <c r="G130" s="386"/>
      <c r="H130" s="389"/>
      <c r="I130" s="392"/>
      <c r="J130" s="386"/>
      <c r="K130" s="386"/>
      <c r="L130" s="325">
        <f>IF(I130=0,0,AVERAGE(I130,J130,K130))</f>
        <v>0</v>
      </c>
      <c r="M130" s="386"/>
      <c r="N130" s="386"/>
      <c r="O130" s="211">
        <f t="shared" si="16"/>
        <v>0</v>
      </c>
      <c r="P130" s="22"/>
    </row>
    <row r="131" spans="1:16" ht="13.5" customHeight="1" thickBot="1">
      <c r="A131" s="20"/>
      <c r="B131" s="607" t="s">
        <v>100</v>
      </c>
      <c r="C131" s="608"/>
      <c r="D131" s="326">
        <f>D121+D123+D125+D127+D129</f>
        <v>0</v>
      </c>
      <c r="E131" s="326">
        <f aca="true" t="shared" si="18" ref="E131:K131">E121+E123+E125+E127+E129</f>
        <v>0</v>
      </c>
      <c r="F131" s="326">
        <f t="shared" si="18"/>
        <v>0</v>
      </c>
      <c r="G131" s="326">
        <f t="shared" si="18"/>
        <v>0</v>
      </c>
      <c r="H131" s="327">
        <f t="shared" si="18"/>
        <v>0</v>
      </c>
      <c r="I131" s="326">
        <f t="shared" si="18"/>
        <v>0</v>
      </c>
      <c r="J131" s="326">
        <f t="shared" si="18"/>
        <v>0</v>
      </c>
      <c r="K131" s="326">
        <f t="shared" si="18"/>
        <v>0</v>
      </c>
      <c r="L131" s="328">
        <f t="shared" si="17"/>
        <v>0</v>
      </c>
      <c r="M131" s="326">
        <f>M121+M123+M125+M127+M129</f>
        <v>0</v>
      </c>
      <c r="N131" s="326">
        <f>N121+N123+N125+N127+N129</f>
        <v>0</v>
      </c>
      <c r="O131" s="213">
        <f t="shared" si="16"/>
        <v>0</v>
      </c>
      <c r="P131" s="22"/>
    </row>
    <row r="132" spans="1:16" ht="13.5" customHeight="1">
      <c r="A132" s="20"/>
      <c r="B132" s="566" t="s">
        <v>238</v>
      </c>
      <c r="C132" s="567"/>
      <c r="D132" s="329"/>
      <c r="E132" s="330"/>
      <c r="F132" s="330"/>
      <c r="G132" s="330"/>
      <c r="H132" s="331"/>
      <c r="I132" s="390"/>
      <c r="J132" s="384"/>
      <c r="K132" s="384"/>
      <c r="L132" s="323">
        <f t="shared" si="17"/>
        <v>0</v>
      </c>
      <c r="M132" s="384"/>
      <c r="N132" s="384"/>
      <c r="O132" s="209">
        <f t="shared" si="16"/>
        <v>0</v>
      </c>
      <c r="P132" s="22"/>
    </row>
    <row r="133" spans="1:16" s="278" customFormat="1" ht="25.5" customHeight="1" thickBot="1">
      <c r="A133" s="232"/>
      <c r="B133" s="595" t="s">
        <v>98</v>
      </c>
      <c r="C133" s="596"/>
      <c r="D133" s="332"/>
      <c r="E133" s="333"/>
      <c r="F133" s="333"/>
      <c r="G133" s="333"/>
      <c r="H133" s="334"/>
      <c r="I133" s="335">
        <f>I131+I132</f>
        <v>0</v>
      </c>
      <c r="J133" s="336">
        <f>J131+J132</f>
        <v>0</v>
      </c>
      <c r="K133" s="336">
        <f>K131+K132</f>
        <v>0</v>
      </c>
      <c r="L133" s="336">
        <f t="shared" si="17"/>
        <v>0</v>
      </c>
      <c r="M133" s="336">
        <f>M131+M132</f>
        <v>0</v>
      </c>
      <c r="N133" s="336">
        <f>N131+N132</f>
        <v>0</v>
      </c>
      <c r="O133" s="214">
        <f t="shared" si="16"/>
        <v>0</v>
      </c>
      <c r="P133" s="9"/>
    </row>
    <row r="134" spans="1:16" ht="13.5" customHeight="1">
      <c r="A134" s="20"/>
      <c r="B134" s="566" t="s">
        <v>239</v>
      </c>
      <c r="C134" s="567"/>
      <c r="D134" s="329"/>
      <c r="E134" s="330"/>
      <c r="F134" s="330"/>
      <c r="G134" s="330"/>
      <c r="H134" s="331"/>
      <c r="I134" s="390"/>
      <c r="J134" s="384"/>
      <c r="K134" s="384"/>
      <c r="L134" s="323">
        <f t="shared" si="17"/>
        <v>0</v>
      </c>
      <c r="M134" s="384"/>
      <c r="N134" s="384"/>
      <c r="O134" s="209">
        <f t="shared" si="16"/>
        <v>0</v>
      </c>
      <c r="P134" s="22"/>
    </row>
    <row r="135" spans="1:16" ht="25.5" customHeight="1" thickBot="1">
      <c r="A135" s="20"/>
      <c r="B135" s="559" t="s">
        <v>99</v>
      </c>
      <c r="C135" s="560"/>
      <c r="D135" s="337"/>
      <c r="E135" s="338"/>
      <c r="F135" s="338"/>
      <c r="G135" s="338"/>
      <c r="H135" s="339"/>
      <c r="I135" s="340">
        <f>I133+I134</f>
        <v>0</v>
      </c>
      <c r="J135" s="341">
        <f>J133+J134</f>
        <v>0</v>
      </c>
      <c r="K135" s="341">
        <f>K133+K134</f>
        <v>0</v>
      </c>
      <c r="L135" s="341">
        <f t="shared" si="17"/>
        <v>0</v>
      </c>
      <c r="M135" s="341">
        <f>M133+M134</f>
        <v>0</v>
      </c>
      <c r="N135" s="341">
        <f>N133+N134</f>
        <v>0</v>
      </c>
      <c r="O135" s="215">
        <f t="shared" si="16"/>
        <v>0</v>
      </c>
      <c r="P135" s="22"/>
    </row>
    <row r="136" spans="1:16" ht="24" customHeight="1" thickBot="1">
      <c r="A136" s="20"/>
      <c r="B136" s="202"/>
      <c r="C136" s="203"/>
      <c r="D136" s="522">
        <f>IF(OR(D139&gt;1000,E139&gt;1000,F139&gt;1000,G139&gt;1000,H139&gt;1000),"Au moins une année affiche un nombre de places installées &gt; 1000 (atypie)","")</f>
      </c>
      <c r="E136" s="194"/>
      <c r="F136" s="194"/>
      <c r="G136" s="194"/>
      <c r="H136" s="194"/>
      <c r="I136" s="194"/>
      <c r="J136" s="522" t="str">
        <f>IF(OR(I139=0,J139=0,K139=0,L139=0,M139=0),"Activité théorique N-4 à N : données d'au moins une année non saisies","")</f>
        <v>Activité théorique N-4 à N : données d'au moins une année non saisies</v>
      </c>
      <c r="K136" s="216"/>
      <c r="L136" s="216"/>
      <c r="M136" s="216"/>
      <c r="N136" s="216"/>
      <c r="O136" s="519" t="str">
        <f>IF(O135&lt;5%,"TO N &lt; 5% (atypie)",IF(O135&gt;101%,"TO N &gt; 101% (atypie)",""))</f>
        <v>TO N &lt; 5% (atypie)</v>
      </c>
      <c r="P136" s="22"/>
    </row>
    <row r="137" spans="1:16" ht="13.5" customHeight="1">
      <c r="A137" s="20"/>
      <c r="B137" s="202"/>
      <c r="C137" s="203"/>
      <c r="D137" s="564" t="s">
        <v>65</v>
      </c>
      <c r="E137" s="565"/>
      <c r="F137" s="565"/>
      <c r="G137" s="565"/>
      <c r="H137" s="565"/>
      <c r="I137" s="597" t="s">
        <v>262</v>
      </c>
      <c r="J137" s="598"/>
      <c r="K137" s="598"/>
      <c r="L137" s="598"/>
      <c r="M137" s="599"/>
      <c r="N137" s="218"/>
      <c r="O137" s="219"/>
      <c r="P137" s="22"/>
    </row>
    <row r="138" spans="1:16" ht="13.5" customHeight="1" thickBot="1">
      <c r="A138" s="20"/>
      <c r="B138" s="204"/>
      <c r="C138" s="203"/>
      <c r="D138" s="502" t="str">
        <f>IF('Page de garde'!$D$4="","N-4",'Page de garde'!$D$4-4)</f>
        <v>N-4</v>
      </c>
      <c r="E138" s="503" t="str">
        <f>IF('Page de garde'!$D$4="","N-3",'Page de garde'!$D$4-3)</f>
        <v>N-3</v>
      </c>
      <c r="F138" s="503" t="str">
        <f>IF('Page de garde'!$D$4="","N-2",'Page de garde'!$D$4-2)</f>
        <v>N-2</v>
      </c>
      <c r="G138" s="503" t="str">
        <f>IF('Page de garde'!$D$4="","N-1",'Page de garde'!$D$4-1)</f>
        <v>N-1</v>
      </c>
      <c r="H138" s="504" t="str">
        <f>IF('Page de garde'!$D$4="","N",'Page de garde'!$D$4)</f>
        <v>N</v>
      </c>
      <c r="I138" s="508" t="str">
        <f>IF('Page de garde'!$D$4="","N-4",'Page de garde'!$D$4-4)</f>
        <v>N-4</v>
      </c>
      <c r="J138" s="509" t="str">
        <f>IF('Page de garde'!$D$4="","N-3",'Page de garde'!$D$4-3)</f>
        <v>N-3</v>
      </c>
      <c r="K138" s="509" t="str">
        <f>IF('Page de garde'!$D$4="","N-2",'Page de garde'!$D$4-2)</f>
        <v>N-2</v>
      </c>
      <c r="L138" s="509" t="str">
        <f>IF('Page de garde'!$D$4="","N-1",'Page de garde'!$D$4-1)</f>
        <v>N-1</v>
      </c>
      <c r="M138" s="510" t="str">
        <f>IF('Page de garde'!$D$4="","N",'Page de garde'!$D$4)</f>
        <v>N</v>
      </c>
      <c r="N138" s="204"/>
      <c r="O138" s="220"/>
      <c r="P138" s="22"/>
    </row>
    <row r="139" spans="1:16" s="245" customFormat="1" ht="13.5" thickBot="1">
      <c r="A139" s="20"/>
      <c r="B139" s="584" t="s">
        <v>263</v>
      </c>
      <c r="C139" s="585"/>
      <c r="D139" s="415"/>
      <c r="E139" s="416"/>
      <c r="F139" s="416"/>
      <c r="G139" s="416"/>
      <c r="H139" s="417"/>
      <c r="I139" s="413">
        <f>D139*D140</f>
        <v>0</v>
      </c>
      <c r="J139" s="317">
        <f>E139*E140</f>
        <v>0</v>
      </c>
      <c r="K139" s="317">
        <f>F139*F140</f>
        <v>0</v>
      </c>
      <c r="L139" s="317">
        <f>G139*G140</f>
        <v>0</v>
      </c>
      <c r="M139" s="318">
        <f>H139*H140</f>
        <v>0</v>
      </c>
      <c r="N139" s="194"/>
      <c r="O139" s="195"/>
      <c r="P139" s="22"/>
    </row>
    <row r="140" spans="1:16" s="245" customFormat="1" ht="13.5" thickBot="1">
      <c r="A140" s="20"/>
      <c r="B140" s="557" t="s">
        <v>188</v>
      </c>
      <c r="C140" s="558"/>
      <c r="D140" s="418"/>
      <c r="E140" s="419"/>
      <c r="F140" s="419"/>
      <c r="G140" s="419"/>
      <c r="H140" s="420"/>
      <c r="I140" s="521">
        <f>IF(OR(D140&gt;366,E140&gt;366,F140&gt;366,G140&gt;366,H140&gt;366),"Le nombre de jours d'ouverture ne peut excéder 366 jours.","")</f>
      </c>
      <c r="J140" s="194"/>
      <c r="K140" s="194"/>
      <c r="L140" s="194"/>
      <c r="M140" s="194"/>
      <c r="N140" s="194"/>
      <c r="O140" s="195"/>
      <c r="P140" s="22"/>
    </row>
    <row r="141" spans="1:16" s="269" customFormat="1" ht="13.5" customHeight="1">
      <c r="A141" s="264"/>
      <c r="B141" s="205" t="s">
        <v>186</v>
      </c>
      <c r="C141" s="265"/>
      <c r="D141" s="266"/>
      <c r="E141" s="266"/>
      <c r="F141" s="266"/>
      <c r="G141" s="266"/>
      <c r="H141" s="266"/>
      <c r="I141" s="266"/>
      <c r="J141" s="266"/>
      <c r="K141" s="266"/>
      <c r="L141" s="266"/>
      <c r="M141" s="266"/>
      <c r="N141" s="266"/>
      <c r="O141" s="267"/>
      <c r="P141" s="268"/>
    </row>
    <row r="142" spans="1:16" s="269" customFormat="1" ht="13.5" customHeight="1">
      <c r="A142" s="264"/>
      <c r="B142" s="205" t="s">
        <v>187</v>
      </c>
      <c r="C142" s="265"/>
      <c r="D142" s="266"/>
      <c r="E142" s="266"/>
      <c r="F142" s="266"/>
      <c r="G142" s="266"/>
      <c r="H142" s="266"/>
      <c r="I142" s="266"/>
      <c r="J142" s="266"/>
      <c r="K142" s="266"/>
      <c r="L142" s="266"/>
      <c r="M142" s="266"/>
      <c r="N142" s="266"/>
      <c r="O142" s="267"/>
      <c r="P142" s="268"/>
    </row>
    <row r="143" spans="1:16" s="412" customFormat="1" ht="23.25" customHeight="1">
      <c r="A143" s="408"/>
      <c r="B143" s="409" t="s">
        <v>265</v>
      </c>
      <c r="C143" s="410"/>
      <c r="D143" s="246"/>
      <c r="E143" s="246"/>
      <c r="F143" s="246"/>
      <c r="G143" s="246"/>
      <c r="H143" s="246"/>
      <c r="I143" s="246"/>
      <c r="J143" s="246"/>
      <c r="K143" s="246"/>
      <c r="L143" s="246"/>
      <c r="M143" s="246"/>
      <c r="N143" s="246"/>
      <c r="O143" s="247"/>
      <c r="P143" s="411"/>
    </row>
    <row r="144" spans="1:16" ht="13.5" customHeight="1">
      <c r="A144" s="20"/>
      <c r="B144" s="221"/>
      <c r="C144" s="221"/>
      <c r="D144" s="221"/>
      <c r="E144" s="221"/>
      <c r="F144" s="221"/>
      <c r="G144" s="221"/>
      <c r="H144" s="221"/>
      <c r="I144" s="221"/>
      <c r="J144" s="221"/>
      <c r="K144" s="221"/>
      <c r="L144" s="221"/>
      <c r="M144" s="221"/>
      <c r="N144" s="221"/>
      <c r="O144" s="222"/>
      <c r="P144" s="22"/>
    </row>
    <row r="145" spans="1:16" ht="13.5" thickBot="1">
      <c r="A145" s="74"/>
      <c r="B145" s="75"/>
      <c r="C145" s="75"/>
      <c r="D145" s="75"/>
      <c r="E145" s="75"/>
      <c r="F145" s="75"/>
      <c r="G145" s="75"/>
      <c r="H145" s="75"/>
      <c r="I145" s="75"/>
      <c r="J145" s="75"/>
      <c r="K145" s="75"/>
      <c r="L145" s="75"/>
      <c r="M145" s="75"/>
      <c r="N145" s="75"/>
      <c r="O145" s="75"/>
      <c r="P145" s="76"/>
    </row>
  </sheetData>
  <sheetProtection password="EAD6" sheet="1"/>
  <mergeCells count="91">
    <mergeCell ref="D2:G2"/>
    <mergeCell ref="D3:G3"/>
    <mergeCell ref="B2:C2"/>
    <mergeCell ref="B3:C3"/>
    <mergeCell ref="B44:B49"/>
    <mergeCell ref="E42:E43"/>
    <mergeCell ref="F42:F43"/>
    <mergeCell ref="G42:G43"/>
    <mergeCell ref="B11:O11"/>
    <mergeCell ref="B41:C43"/>
    <mergeCell ref="D17:H17"/>
    <mergeCell ref="I17:O17"/>
    <mergeCell ref="C17:C18"/>
    <mergeCell ref="I41:O41"/>
    <mergeCell ref="D41:H41"/>
    <mergeCell ref="B17:B18"/>
    <mergeCell ref="B19:B33"/>
    <mergeCell ref="B34:B38"/>
    <mergeCell ref="B68:B69"/>
    <mergeCell ref="C68:C69"/>
    <mergeCell ref="D68:H68"/>
    <mergeCell ref="I68:O68"/>
    <mergeCell ref="K42:K43"/>
    <mergeCell ref="L42:L43"/>
    <mergeCell ref="D51:H51"/>
    <mergeCell ref="M42:M43"/>
    <mergeCell ref="D42:D43"/>
    <mergeCell ref="B53:C53"/>
    <mergeCell ref="I92:O92"/>
    <mergeCell ref="D93:D94"/>
    <mergeCell ref="E93:E94"/>
    <mergeCell ref="O93:O94"/>
    <mergeCell ref="H42:H43"/>
    <mergeCell ref="O42:O43"/>
    <mergeCell ref="D92:H92"/>
    <mergeCell ref="B104:C104"/>
    <mergeCell ref="F93:F94"/>
    <mergeCell ref="G93:G94"/>
    <mergeCell ref="H93:H94"/>
    <mergeCell ref="N42:N43"/>
    <mergeCell ref="J42:J43"/>
    <mergeCell ref="L93:L94"/>
    <mergeCell ref="M93:M94"/>
    <mergeCell ref="I42:I43"/>
    <mergeCell ref="I51:M51"/>
    <mergeCell ref="I118:O118"/>
    <mergeCell ref="B130:C130"/>
    <mergeCell ref="B131:C131"/>
    <mergeCell ref="O119:O120"/>
    <mergeCell ref="B125:C125"/>
    <mergeCell ref="I119:I120"/>
    <mergeCell ref="N119:N120"/>
    <mergeCell ref="B121:C121"/>
    <mergeCell ref="M119:M120"/>
    <mergeCell ref="K119:K120"/>
    <mergeCell ref="I137:M137"/>
    <mergeCell ref="J93:J94"/>
    <mergeCell ref="K93:K94"/>
    <mergeCell ref="N93:N94"/>
    <mergeCell ref="F119:F120"/>
    <mergeCell ref="G119:G120"/>
    <mergeCell ref="H119:H120"/>
    <mergeCell ref="I102:M102"/>
    <mergeCell ref="L119:L120"/>
    <mergeCell ref="I93:I94"/>
    <mergeCell ref="B126:C126"/>
    <mergeCell ref="B127:C127"/>
    <mergeCell ref="B128:C128"/>
    <mergeCell ref="B129:C129"/>
    <mergeCell ref="B123:C123"/>
    <mergeCell ref="B124:C124"/>
    <mergeCell ref="J119:J120"/>
    <mergeCell ref="B122:C122"/>
    <mergeCell ref="B139:C139"/>
    <mergeCell ref="B118:C120"/>
    <mergeCell ref="D118:H118"/>
    <mergeCell ref="D119:D120"/>
    <mergeCell ref="E119:E120"/>
    <mergeCell ref="B133:C133"/>
    <mergeCell ref="B134:C134"/>
    <mergeCell ref="D137:H137"/>
    <mergeCell ref="B54:C54"/>
    <mergeCell ref="B105:C105"/>
    <mergeCell ref="B140:C140"/>
    <mergeCell ref="B135:C135"/>
    <mergeCell ref="B95:B100"/>
    <mergeCell ref="D102:H102"/>
    <mergeCell ref="B132:C132"/>
    <mergeCell ref="B70:B84"/>
    <mergeCell ref="B85:B89"/>
    <mergeCell ref="B92:C94"/>
  </mergeCells>
  <dataValidations count="1">
    <dataValidation type="decimal" operator="greaterThanOrEqual" allowBlank="1" showInputMessage="1" showErrorMessage="1" error="Veuillez saisir un nombre." sqref="D19:K20 M19:N20 M22:N24 D22:K24 D26:K28 M26:N28 D32:K32 M32:N32 D30:K30 M30:N30 D81:K81 D70:K71 M70:N71 M73:N75 D73:K75 D77:K79 M77:N79 D83:K83 M83:N83 M81:N81 D8:H8 J8:K8">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 / &amp;A</oddFooter>
  </headerFooter>
  <ignoredErrors>
    <ignoredError sqref="I37:L37 L21:L31 M37:N37 L36 L38 L46:L49 L33" formula="1"/>
  </ignoredErrors>
  <drawing r:id="rId1"/>
</worksheet>
</file>

<file path=xl/worksheets/sheet8.xml><?xml version="1.0" encoding="utf-8"?>
<worksheet xmlns="http://schemas.openxmlformats.org/spreadsheetml/2006/main" xmlns:r="http://schemas.openxmlformats.org/officeDocument/2006/relationships">
  <sheetPr codeName="Feuil4"/>
  <dimension ref="A1:K57"/>
  <sheetViews>
    <sheetView showGridLines="0" zoomScalePageLayoutView="0" workbookViewId="0" topLeftCell="A7">
      <selection activeCell="C5" sqref="C5"/>
    </sheetView>
  </sheetViews>
  <sheetFormatPr defaultColWidth="20.7109375" defaultRowHeight="15"/>
  <cols>
    <col min="1" max="1" width="3.57421875" style="25" customWidth="1"/>
    <col min="2" max="2" width="28.7109375" style="25" customWidth="1"/>
    <col min="3" max="10" width="15.7109375" style="25" customWidth="1"/>
    <col min="11" max="11" width="2.7109375" style="25" customWidth="1"/>
    <col min="12" max="247" width="11.421875" style="25" customWidth="1"/>
    <col min="248" max="248" width="20.7109375" style="25" customWidth="1"/>
    <col min="249" max="249" width="14.28125" style="25" customWidth="1"/>
    <col min="250" max="250" width="14.421875" style="25" customWidth="1"/>
    <col min="251" max="251" width="15.28125" style="25" customWidth="1"/>
    <col min="252" max="252" width="14.7109375" style="25" customWidth="1"/>
    <col min="253" max="253" width="13.28125" style="25" customWidth="1"/>
    <col min="254" max="254" width="14.140625" style="25" customWidth="1"/>
    <col min="255" max="255" width="14.421875" style="25" customWidth="1"/>
    <col min="256" max="16384" width="20.7109375" style="25" customWidth="1"/>
  </cols>
  <sheetData>
    <row r="1" spans="1:11" s="23" customFormat="1" ht="12.75">
      <c r="A1" s="92"/>
      <c r="B1" s="93"/>
      <c r="C1" s="93"/>
      <c r="D1" s="93"/>
      <c r="E1" s="93"/>
      <c r="F1" s="93"/>
      <c r="G1" s="93"/>
      <c r="H1" s="72"/>
      <c r="I1" s="72"/>
      <c r="J1" s="72"/>
      <c r="K1" s="73"/>
    </row>
    <row r="2" spans="1:11" s="97" customFormat="1" ht="25.5" customHeight="1">
      <c r="A2" s="94"/>
      <c r="B2" s="626" t="s">
        <v>61</v>
      </c>
      <c r="C2" s="626"/>
      <c r="D2" s="627"/>
      <c r="E2" s="627"/>
      <c r="F2" s="627"/>
      <c r="G2" s="95"/>
      <c r="H2" s="95"/>
      <c r="I2" s="95"/>
      <c r="J2" s="95"/>
      <c r="K2" s="96"/>
    </row>
    <row r="3" spans="1:11" s="97" customFormat="1" ht="25.5" customHeight="1">
      <c r="A3" s="94"/>
      <c r="B3" s="626" t="s">
        <v>62</v>
      </c>
      <c r="C3" s="626"/>
      <c r="D3" s="628"/>
      <c r="E3" s="628"/>
      <c r="F3" s="628"/>
      <c r="G3" s="95"/>
      <c r="H3" s="95"/>
      <c r="I3" s="95"/>
      <c r="J3" s="95"/>
      <c r="K3" s="96"/>
    </row>
    <row r="4" spans="1:11" s="97" customFormat="1" ht="12.75">
      <c r="A4" s="94"/>
      <c r="B4" s="95"/>
      <c r="C4" s="95"/>
      <c r="D4" s="95"/>
      <c r="E4" s="95"/>
      <c r="F4" s="95"/>
      <c r="G4" s="95"/>
      <c r="H4" s="95"/>
      <c r="I4" s="95"/>
      <c r="J4" s="95"/>
      <c r="K4" s="96"/>
    </row>
    <row r="5" spans="1:11" s="97" customFormat="1" ht="12.75">
      <c r="A5" s="94"/>
      <c r="B5" s="95"/>
      <c r="C5" s="99" t="s">
        <v>42</v>
      </c>
      <c r="D5" s="95"/>
      <c r="E5" s="95"/>
      <c r="F5" s="95"/>
      <c r="G5" s="95"/>
      <c r="H5" s="95"/>
      <c r="I5" s="95"/>
      <c r="J5" s="95"/>
      <c r="K5" s="96"/>
    </row>
    <row r="6" spans="1:11" s="97" customFormat="1" ht="12.75">
      <c r="A6" s="94"/>
      <c r="B6" s="95"/>
      <c r="C6" s="99"/>
      <c r="D6" s="95"/>
      <c r="E6" s="95"/>
      <c r="F6" s="95"/>
      <c r="G6" s="95"/>
      <c r="H6" s="95"/>
      <c r="I6" s="95"/>
      <c r="J6" s="95"/>
      <c r="K6" s="96"/>
    </row>
    <row r="7" spans="1:11" s="97" customFormat="1" ht="26.25">
      <c r="A7" s="94"/>
      <c r="B7" s="95"/>
      <c r="C7" s="100" t="s">
        <v>19</v>
      </c>
      <c r="D7" s="100" t="s">
        <v>48</v>
      </c>
      <c r="E7" s="100" t="s">
        <v>21</v>
      </c>
      <c r="F7" s="358" t="s">
        <v>139</v>
      </c>
      <c r="G7" s="358" t="s">
        <v>222</v>
      </c>
      <c r="H7" s="358" t="s">
        <v>225</v>
      </c>
      <c r="I7" s="95"/>
      <c r="J7" s="95"/>
      <c r="K7" s="96"/>
    </row>
    <row r="8" spans="1:11" s="97" customFormat="1" ht="12.75">
      <c r="A8" s="94"/>
      <c r="B8" s="95"/>
      <c r="C8" s="106"/>
      <c r="D8" s="106"/>
      <c r="E8" s="106"/>
      <c r="F8" s="106"/>
      <c r="G8" s="106"/>
      <c r="H8" s="106"/>
      <c r="I8" s="524" t="str">
        <f>IF(SUM(C8:E8)=0,"Capacité installée non saisie","")</f>
        <v>Capacité installée non saisie</v>
      </c>
      <c r="J8" s="95"/>
      <c r="K8" s="96"/>
    </row>
    <row r="9" spans="1:11" s="97" customFormat="1" ht="12.75">
      <c r="A9" s="94"/>
      <c r="B9" s="95"/>
      <c r="C9" s="95"/>
      <c r="D9" s="95"/>
      <c r="E9" s="95"/>
      <c r="F9" s="95"/>
      <c r="G9" s="95"/>
      <c r="H9" s="95"/>
      <c r="I9" s="95"/>
      <c r="J9" s="95"/>
      <c r="K9" s="96"/>
    </row>
    <row r="10" spans="1:11" s="28" customFormat="1" ht="38.25" customHeight="1">
      <c r="A10" s="26"/>
      <c r="B10" s="631" t="s">
        <v>40</v>
      </c>
      <c r="C10" s="631"/>
      <c r="D10" s="631"/>
      <c r="E10" s="631"/>
      <c r="F10" s="631"/>
      <c r="G10" s="631"/>
      <c r="H10" s="631"/>
      <c r="I10" s="631"/>
      <c r="J10" s="631"/>
      <c r="K10" s="27"/>
    </row>
    <row r="11" spans="1:11" ht="57.75" customHeight="1" thickBot="1">
      <c r="A11" s="29"/>
      <c r="B11" s="30"/>
      <c r="C11" s="30"/>
      <c r="D11" s="30"/>
      <c r="E11" s="30"/>
      <c r="F11" s="30"/>
      <c r="G11" s="525" t="str">
        <f>IF(G15=0,"Activité théorique non saisie","")</f>
        <v>Activité théorique non saisie</v>
      </c>
      <c r="H11" s="30"/>
      <c r="I11" s="646"/>
      <c r="J11" s="646"/>
      <c r="K11" s="31"/>
    </row>
    <row r="12" spans="1:11" ht="25.5" customHeight="1" thickTop="1">
      <c r="A12" s="29"/>
      <c r="B12" s="30"/>
      <c r="C12" s="629" t="str">
        <f>IF('Page de garde'!$D$4="","Lits ou places réels N-2","Lits ou places réels "&amp;'Page de garde'!$D$4-2)</f>
        <v>Lits ou places réels N-2</v>
      </c>
      <c r="D12" s="632" t="str">
        <f>IF('Page de garde'!$D$4="","Lits ou places financés 
(année N)","Lits ou places financés"&amp;CHAR(10)&amp;"(année "&amp;'Page de garde'!$D$4&amp;")")</f>
        <v>Lits ou places financés 
(année N)</v>
      </c>
      <c r="E12" s="632" t="s">
        <v>5</v>
      </c>
      <c r="F12" s="632" t="s">
        <v>31</v>
      </c>
      <c r="G12" s="650" t="s">
        <v>7</v>
      </c>
      <c r="H12" s="30"/>
      <c r="I12" s="658" t="s">
        <v>8</v>
      </c>
      <c r="J12" s="659"/>
      <c r="K12" s="31"/>
    </row>
    <row r="13" spans="1:11" ht="39.75" thickBot="1">
      <c r="A13" s="29"/>
      <c r="B13" s="30"/>
      <c r="C13" s="630"/>
      <c r="D13" s="633"/>
      <c r="E13" s="633"/>
      <c r="F13" s="633"/>
      <c r="G13" s="651"/>
      <c r="H13" s="30"/>
      <c r="I13" s="256" t="s">
        <v>9</v>
      </c>
      <c r="J13" s="255" t="s">
        <v>36</v>
      </c>
      <c r="K13" s="31"/>
    </row>
    <row r="14" spans="1:11" s="36" customFormat="1" ht="27" thickBot="1" thickTop="1">
      <c r="A14" s="26"/>
      <c r="B14" s="32" t="s">
        <v>10</v>
      </c>
      <c r="C14" s="33" t="s">
        <v>11</v>
      </c>
      <c r="D14" s="33" t="s">
        <v>12</v>
      </c>
      <c r="E14" s="33" t="s">
        <v>13</v>
      </c>
      <c r="F14" s="33" t="s">
        <v>14</v>
      </c>
      <c r="G14" s="34" t="s">
        <v>37</v>
      </c>
      <c r="H14" s="35"/>
      <c r="I14" s="33"/>
      <c r="J14" s="33"/>
      <c r="K14" s="27"/>
    </row>
    <row r="15" spans="1:11" s="28" customFormat="1" ht="14.25" thickBot="1" thickTop="1">
      <c r="A15" s="26"/>
      <c r="B15" s="37" t="s">
        <v>18</v>
      </c>
      <c r="C15" s="38">
        <f>SUM(C17:C22)</f>
        <v>0</v>
      </c>
      <c r="D15" s="38">
        <f>SUM(D17:D22)</f>
        <v>0</v>
      </c>
      <c r="E15" s="39"/>
      <c r="F15" s="39"/>
      <c r="G15" s="40">
        <f>SUM(G17:G22)</f>
        <v>0</v>
      </c>
      <c r="H15" s="41"/>
      <c r="I15" s="42">
        <f>SUM(I17:I22)</f>
        <v>0</v>
      </c>
      <c r="J15" s="40">
        <f>SUM(J17:J22)</f>
        <v>0</v>
      </c>
      <c r="K15" s="27"/>
    </row>
    <row r="16" spans="1:11" s="28" customFormat="1" ht="14.25" thickBot="1" thickTop="1">
      <c r="A16" s="26"/>
      <c r="B16" s="43"/>
      <c r="C16" s="41"/>
      <c r="D16" s="41"/>
      <c r="E16" s="41"/>
      <c r="F16" s="41"/>
      <c r="G16" s="41"/>
      <c r="H16" s="41"/>
      <c r="I16" s="41"/>
      <c r="J16" s="41"/>
      <c r="K16" s="27"/>
    </row>
    <row r="17" spans="1:11" s="28" customFormat="1" ht="13.5" thickTop="1">
      <c r="A17" s="26"/>
      <c r="B17" s="44" t="s">
        <v>19</v>
      </c>
      <c r="C17" s="135"/>
      <c r="D17" s="135"/>
      <c r="E17" s="135"/>
      <c r="F17" s="135"/>
      <c r="G17" s="45">
        <f aca="true" t="shared" si="0" ref="G17:G22">IF(F17="",E17*D17,F17*D17)</f>
        <v>0</v>
      </c>
      <c r="H17" s="41"/>
      <c r="I17" s="138"/>
      <c r="J17" s="136"/>
      <c r="K17" s="27"/>
    </row>
    <row r="18" spans="1:11" s="28" customFormat="1" ht="12.75">
      <c r="A18" s="26"/>
      <c r="B18" s="46" t="s">
        <v>20</v>
      </c>
      <c r="C18" s="127"/>
      <c r="D18" s="127"/>
      <c r="E18" s="127"/>
      <c r="F18" s="127"/>
      <c r="G18" s="47">
        <f t="shared" si="0"/>
        <v>0</v>
      </c>
      <c r="H18" s="41"/>
      <c r="I18" s="130"/>
      <c r="J18" s="128"/>
      <c r="K18" s="27"/>
    </row>
    <row r="19" spans="1:11" s="28" customFormat="1" ht="12.75">
      <c r="A19" s="26"/>
      <c r="B19" s="46" t="s">
        <v>21</v>
      </c>
      <c r="C19" s="127"/>
      <c r="D19" s="127"/>
      <c r="E19" s="127"/>
      <c r="F19" s="127"/>
      <c r="G19" s="47">
        <f t="shared" si="0"/>
        <v>0</v>
      </c>
      <c r="H19" s="41"/>
      <c r="I19" s="130"/>
      <c r="J19" s="128"/>
      <c r="K19" s="27"/>
    </row>
    <row r="20" spans="1:11" s="28" customFormat="1" ht="12.75">
      <c r="A20" s="26"/>
      <c r="B20" s="423" t="str">
        <f>F7</f>
        <v>Autre 1 
(à préciser)</v>
      </c>
      <c r="C20" s="127"/>
      <c r="D20" s="127"/>
      <c r="E20" s="127"/>
      <c r="F20" s="127"/>
      <c r="G20" s="47">
        <f t="shared" si="0"/>
        <v>0</v>
      </c>
      <c r="H20" s="41"/>
      <c r="I20" s="130"/>
      <c r="J20" s="128"/>
      <c r="K20" s="27"/>
    </row>
    <row r="21" spans="1:11" s="28" customFormat="1" ht="12.75">
      <c r="A21" s="26"/>
      <c r="B21" s="423" t="str">
        <f>G7</f>
        <v>Autre 2 (à préciser)</v>
      </c>
      <c r="C21" s="127"/>
      <c r="D21" s="127"/>
      <c r="E21" s="127"/>
      <c r="F21" s="127"/>
      <c r="G21" s="47">
        <f t="shared" si="0"/>
        <v>0</v>
      </c>
      <c r="H21" s="41"/>
      <c r="I21" s="130"/>
      <c r="J21" s="128"/>
      <c r="K21" s="27"/>
    </row>
    <row r="22" spans="1:11" s="28" customFormat="1" ht="13.5" thickBot="1">
      <c r="A22" s="26"/>
      <c r="B22" s="424" t="str">
        <f>H7</f>
        <v>Autre 3 (à préciser)</v>
      </c>
      <c r="C22" s="131"/>
      <c r="D22" s="131"/>
      <c r="E22" s="131"/>
      <c r="F22" s="131"/>
      <c r="G22" s="48">
        <f t="shared" si="0"/>
        <v>0</v>
      </c>
      <c r="H22" s="41"/>
      <c r="I22" s="134"/>
      <c r="J22" s="132"/>
      <c r="K22" s="27"/>
    </row>
    <row r="23" spans="1:11" s="28" customFormat="1" ht="14.25" thickBot="1" thickTop="1">
      <c r="A23" s="26"/>
      <c r="B23" s="43"/>
      <c r="C23" s="43"/>
      <c r="D23" s="43"/>
      <c r="E23" s="43"/>
      <c r="F23" s="43"/>
      <c r="G23" s="43"/>
      <c r="H23" s="43"/>
      <c r="I23" s="43"/>
      <c r="J23" s="43"/>
      <c r="K23" s="27"/>
    </row>
    <row r="24" spans="1:11" s="51" customFormat="1" ht="13.5" thickTop="1">
      <c r="A24" s="49"/>
      <c r="B24" s="652" t="s">
        <v>23</v>
      </c>
      <c r="C24" s="653"/>
      <c r="D24" s="636" t="str">
        <f>IF('Page de garde'!$D$4="","CA N-4","Exercice "&amp;'Page de garde'!$D$4-4)</f>
        <v>CA N-4</v>
      </c>
      <c r="E24" s="639" t="str">
        <f>IF('Page de garde'!$D$4="","CA N-3","Exercice "&amp;'Page de garde'!$D$4-3)</f>
        <v>CA N-3</v>
      </c>
      <c r="F24" s="639" t="str">
        <f>IF('Page de garde'!$D$4="","CA N-2","Exercice "&amp;'Page de garde'!$D$4-2)</f>
        <v>CA N-2</v>
      </c>
      <c r="G24" s="639" t="s">
        <v>24</v>
      </c>
      <c r="H24" s="647" t="str">
        <f>IF('Page de garde'!$D$4="","Activité N-1 (prévision actualisée)","Activité "&amp;'Page de garde'!$D$4-1&amp;" (prévision actualisée)")</f>
        <v>Activité N-1 (prévision actualisée)</v>
      </c>
      <c r="I24" s="642" t="str">
        <f>IF('Page de garde'!$D$4="","Activité prévisionnelle N","Activité prévisionnelle "&amp;'Page de garde'!$D$4)</f>
        <v>Activité prévisionnelle N</v>
      </c>
      <c r="J24" s="643"/>
      <c r="K24" s="50"/>
    </row>
    <row r="25" spans="1:11" s="51" customFormat="1" ht="12.75">
      <c r="A25" s="49"/>
      <c r="B25" s="654"/>
      <c r="C25" s="655"/>
      <c r="D25" s="637"/>
      <c r="E25" s="640"/>
      <c r="F25" s="640"/>
      <c r="G25" s="640"/>
      <c r="H25" s="648"/>
      <c r="I25" s="644"/>
      <c r="J25" s="645"/>
      <c r="K25" s="50"/>
    </row>
    <row r="26" spans="1:11" s="51" customFormat="1" ht="27" thickBot="1">
      <c r="A26" s="49"/>
      <c r="B26" s="656"/>
      <c r="C26" s="657"/>
      <c r="D26" s="638"/>
      <c r="E26" s="641"/>
      <c r="F26" s="641"/>
      <c r="G26" s="641"/>
      <c r="H26" s="649"/>
      <c r="I26" s="52" t="s">
        <v>25</v>
      </c>
      <c r="J26" s="255" t="s">
        <v>26</v>
      </c>
      <c r="K26" s="50"/>
    </row>
    <row r="27" spans="1:11" s="36" customFormat="1" ht="14.25" thickBot="1" thickTop="1">
      <c r="A27" s="26"/>
      <c r="B27" s="32" t="s">
        <v>27</v>
      </c>
      <c r="C27" s="53"/>
      <c r="D27" s="33" t="s">
        <v>15</v>
      </c>
      <c r="E27" s="33" t="s">
        <v>16</v>
      </c>
      <c r="F27" s="33" t="s">
        <v>17</v>
      </c>
      <c r="G27" s="33" t="s">
        <v>218</v>
      </c>
      <c r="H27" s="33"/>
      <c r="I27" s="33" t="s">
        <v>28</v>
      </c>
      <c r="J27" s="33" t="s">
        <v>219</v>
      </c>
      <c r="K27" s="27"/>
    </row>
    <row r="28" spans="1:11" s="59" customFormat="1" ht="14.25" thickBot="1" thickTop="1">
      <c r="A28" s="49"/>
      <c r="B28" s="54" t="s">
        <v>30</v>
      </c>
      <c r="C28" s="55"/>
      <c r="D28" s="56">
        <f>SUM(D30:D35)</f>
        <v>0</v>
      </c>
      <c r="E28" s="57">
        <f>SUM(E30:E35)</f>
        <v>0</v>
      </c>
      <c r="F28" s="57">
        <f>SUM(F30:F35)</f>
        <v>0</v>
      </c>
      <c r="G28" s="57">
        <f>IF(D28=0,0,AVERAGE(D28,E28,F28))</f>
        <v>0</v>
      </c>
      <c r="H28" s="57">
        <f>SUM(H30:H35)</f>
        <v>0</v>
      </c>
      <c r="I28" s="57">
        <f>SUM(I30:I35)</f>
        <v>0</v>
      </c>
      <c r="J28" s="58">
        <f>IF(G15=0,0,I28/G15)</f>
        <v>0</v>
      </c>
      <c r="K28" s="50"/>
    </row>
    <row r="29" spans="1:11" s="36" customFormat="1" ht="14.25" thickBot="1" thickTop="1">
      <c r="A29" s="26"/>
      <c r="B29" s="43"/>
      <c r="C29" s="43"/>
      <c r="D29" s="514"/>
      <c r="E29" s="514"/>
      <c r="F29" s="514"/>
      <c r="G29" s="514"/>
      <c r="H29" s="514"/>
      <c r="I29" s="514"/>
      <c r="J29" s="43"/>
      <c r="K29" s="27"/>
    </row>
    <row r="30" spans="1:11" s="36" customFormat="1" ht="13.5" thickTop="1">
      <c r="A30" s="26"/>
      <c r="B30" s="60" t="s">
        <v>19</v>
      </c>
      <c r="C30" s="61"/>
      <c r="D30" s="137"/>
      <c r="E30" s="135"/>
      <c r="F30" s="135"/>
      <c r="G30" s="62">
        <f aca="true" t="shared" si="1" ref="G30:G35">IF(D30=0,0,AVERAGE(D30,E30,F30))</f>
        <v>0</v>
      </c>
      <c r="H30" s="135"/>
      <c r="I30" s="135"/>
      <c r="J30" s="63">
        <f aca="true" t="shared" si="2" ref="J30:J35">IF(G17=0,0,I30/G17)</f>
        <v>0</v>
      </c>
      <c r="K30" s="27"/>
    </row>
    <row r="31" spans="1:11" s="36" customFormat="1" ht="12.75">
      <c r="A31" s="26"/>
      <c r="B31" s="64" t="s">
        <v>20</v>
      </c>
      <c r="C31" s="65"/>
      <c r="D31" s="129"/>
      <c r="E31" s="127"/>
      <c r="F31" s="127"/>
      <c r="G31" s="66">
        <f t="shared" si="1"/>
        <v>0</v>
      </c>
      <c r="H31" s="127"/>
      <c r="I31" s="127"/>
      <c r="J31" s="67">
        <f t="shared" si="2"/>
        <v>0</v>
      </c>
      <c r="K31" s="27"/>
    </row>
    <row r="32" spans="1:11" s="36" customFormat="1" ht="12.75">
      <c r="A32" s="26"/>
      <c r="B32" s="64" t="s">
        <v>21</v>
      </c>
      <c r="C32" s="65"/>
      <c r="D32" s="129"/>
      <c r="E32" s="127"/>
      <c r="F32" s="127"/>
      <c r="G32" s="66">
        <f t="shared" si="1"/>
        <v>0</v>
      </c>
      <c r="H32" s="127"/>
      <c r="I32" s="127"/>
      <c r="J32" s="67">
        <f t="shared" si="2"/>
        <v>0</v>
      </c>
      <c r="K32" s="27"/>
    </row>
    <row r="33" spans="1:11" s="36" customFormat="1" ht="12.75">
      <c r="A33" s="26"/>
      <c r="B33" s="634" t="str">
        <f>F7</f>
        <v>Autre 1 
(à préciser)</v>
      </c>
      <c r="C33" s="635"/>
      <c r="D33" s="129"/>
      <c r="E33" s="127"/>
      <c r="F33" s="127"/>
      <c r="G33" s="66">
        <f t="shared" si="1"/>
        <v>0</v>
      </c>
      <c r="H33" s="127"/>
      <c r="I33" s="127"/>
      <c r="J33" s="67">
        <f t="shared" si="2"/>
        <v>0</v>
      </c>
      <c r="K33" s="27"/>
    </row>
    <row r="34" spans="1:11" s="36" customFormat="1" ht="12.75">
      <c r="A34" s="26"/>
      <c r="B34" s="634" t="str">
        <f>G7</f>
        <v>Autre 2 (à préciser)</v>
      </c>
      <c r="C34" s="635"/>
      <c r="D34" s="129"/>
      <c r="E34" s="127"/>
      <c r="F34" s="127"/>
      <c r="G34" s="66">
        <f t="shared" si="1"/>
        <v>0</v>
      </c>
      <c r="H34" s="127"/>
      <c r="I34" s="127"/>
      <c r="J34" s="67">
        <f t="shared" si="2"/>
        <v>0</v>
      </c>
      <c r="K34" s="27"/>
    </row>
    <row r="35" spans="1:11" s="36" customFormat="1" ht="13.5" thickBot="1">
      <c r="A35" s="26"/>
      <c r="B35" s="425" t="str">
        <f>H7</f>
        <v>Autre 3 (à préciser)</v>
      </c>
      <c r="C35" s="426"/>
      <c r="D35" s="133"/>
      <c r="E35" s="131"/>
      <c r="F35" s="131"/>
      <c r="G35" s="68">
        <f t="shared" si="1"/>
        <v>0</v>
      </c>
      <c r="H35" s="131"/>
      <c r="I35" s="131"/>
      <c r="J35" s="69">
        <f t="shared" si="2"/>
        <v>0</v>
      </c>
      <c r="K35" s="27"/>
    </row>
    <row r="36" spans="1:11" s="59" customFormat="1" ht="42.75" customHeight="1" thickBot="1" thickTop="1">
      <c r="A36" s="248"/>
      <c r="B36" s="249"/>
      <c r="C36" s="249"/>
      <c r="D36" s="526" t="str">
        <f>IF(OR(D28=0,E28=0,F28=0),"Activité N-2, N-3 et/ou N-4 non saisie","")</f>
        <v>Activité N-2, N-3 et/ou N-4 non saisie</v>
      </c>
      <c r="E36" s="250"/>
      <c r="F36" s="250"/>
      <c r="G36" s="250"/>
      <c r="H36" s="527" t="str">
        <f>IF(H28=0,"Activité N-1 non saisie","")</f>
        <v>Activité N-1 non saisie</v>
      </c>
      <c r="I36" s="527" t="str">
        <f>IF(I28=0,"Activité prévisionnelle N non saisie","")</f>
        <v>Activité prévisionnelle N non saisie</v>
      </c>
      <c r="J36" s="531">
        <f>IF(J28&gt;101%,"TO N &gt;101% (atypie)","")</f>
      </c>
      <c r="K36" s="252"/>
    </row>
    <row r="37" spans="2:7" s="59" customFormat="1" ht="12.75">
      <c r="B37" s="23"/>
      <c r="C37" s="36"/>
      <c r="D37" s="36"/>
      <c r="E37" s="36"/>
      <c r="F37" s="36"/>
      <c r="G37" s="36"/>
    </row>
    <row r="38" spans="2:7" s="59" customFormat="1" ht="12.75">
      <c r="B38" s="36"/>
      <c r="C38" s="36"/>
      <c r="D38" s="36"/>
      <c r="E38" s="36"/>
      <c r="F38" s="36"/>
      <c r="G38" s="36"/>
    </row>
    <row r="39" spans="2:7" s="59" customFormat="1" ht="12.75">
      <c r="B39" s="36"/>
      <c r="C39" s="36"/>
      <c r="D39" s="36"/>
      <c r="E39" s="36"/>
      <c r="F39" s="36"/>
      <c r="G39" s="36"/>
    </row>
    <row r="40" spans="2:10" s="59" customFormat="1" ht="12.75">
      <c r="B40" s="25"/>
      <c r="C40" s="25"/>
      <c r="D40" s="25"/>
      <c r="E40" s="25"/>
      <c r="F40" s="25"/>
      <c r="G40" s="25"/>
      <c r="H40" s="25"/>
      <c r="I40" s="36"/>
      <c r="J40" s="28"/>
    </row>
    <row r="41" spans="2:8" s="36" customFormat="1" ht="12.75">
      <c r="B41" s="25"/>
      <c r="C41" s="25"/>
      <c r="D41" s="25"/>
      <c r="E41" s="25"/>
      <c r="F41" s="25"/>
      <c r="G41" s="25"/>
      <c r="H41" s="25"/>
    </row>
    <row r="42" spans="2:10" s="28" customFormat="1" ht="12.75">
      <c r="B42" s="25"/>
      <c r="C42" s="25"/>
      <c r="D42" s="25"/>
      <c r="E42" s="25"/>
      <c r="F42" s="25"/>
      <c r="G42" s="25"/>
      <c r="H42" s="25"/>
      <c r="I42" s="36"/>
      <c r="J42" s="36"/>
    </row>
    <row r="43" spans="2:10" s="28" customFormat="1" ht="12.75">
      <c r="B43" s="25"/>
      <c r="C43" s="25"/>
      <c r="D43" s="25"/>
      <c r="E43" s="25"/>
      <c r="F43" s="25"/>
      <c r="G43" s="25"/>
      <c r="H43" s="25"/>
      <c r="I43" s="36"/>
      <c r="J43" s="36"/>
    </row>
    <row r="44" spans="2:10" s="28" customFormat="1" ht="12.75">
      <c r="B44" s="25"/>
      <c r="C44" s="25"/>
      <c r="D44" s="25"/>
      <c r="E44" s="25"/>
      <c r="F44" s="25"/>
      <c r="G44" s="25"/>
      <c r="H44" s="25"/>
      <c r="I44" s="36"/>
      <c r="J44" s="36"/>
    </row>
    <row r="45" spans="2:10" s="28" customFormat="1" ht="12.75">
      <c r="B45" s="25"/>
      <c r="C45" s="25"/>
      <c r="D45" s="25"/>
      <c r="E45" s="25"/>
      <c r="F45" s="25"/>
      <c r="G45" s="25"/>
      <c r="H45" s="25"/>
      <c r="I45" s="59"/>
      <c r="J45" s="59"/>
    </row>
    <row r="46" spans="9:10" ht="12.75">
      <c r="I46" s="59"/>
      <c r="J46" s="59"/>
    </row>
    <row r="47" spans="9:10" ht="12.75">
      <c r="I47" s="59"/>
      <c r="J47" s="59"/>
    </row>
    <row r="48" spans="9:10" ht="12.75">
      <c r="I48" s="36"/>
      <c r="J48" s="36"/>
    </row>
    <row r="49" spans="9:10" ht="12.75">
      <c r="I49" s="36"/>
      <c r="J49" s="36"/>
    </row>
    <row r="50" spans="9:10" ht="12.75">
      <c r="I50" s="36"/>
      <c r="J50" s="36"/>
    </row>
    <row r="51" spans="9:10" ht="12.75">
      <c r="I51" s="36"/>
      <c r="J51" s="36"/>
    </row>
    <row r="52" spans="9:10" ht="12.75">
      <c r="I52" s="36"/>
      <c r="J52" s="36"/>
    </row>
    <row r="53" spans="9:10" ht="12.75">
      <c r="I53" s="36"/>
      <c r="J53" s="36"/>
    </row>
    <row r="54" ht="12.75">
      <c r="B54" s="28"/>
    </row>
    <row r="55" ht="12.75">
      <c r="B55" s="28"/>
    </row>
    <row r="56" ht="12.75">
      <c r="B56" s="28"/>
    </row>
    <row r="57" spans="2:10" ht="12.75">
      <c r="B57" s="28"/>
      <c r="C57" s="28"/>
      <c r="D57" s="28"/>
      <c r="E57" s="28"/>
      <c r="F57" s="28"/>
      <c r="G57" s="28"/>
      <c r="H57" s="28"/>
      <c r="I57" s="28"/>
      <c r="J57" s="28"/>
    </row>
  </sheetData>
  <sheetProtection password="EAD6" sheet="1" objects="1" scenarios="1"/>
  <mergeCells count="21">
    <mergeCell ref="I24:J25"/>
    <mergeCell ref="I11:J11"/>
    <mergeCell ref="H24:H26"/>
    <mergeCell ref="G12:G13"/>
    <mergeCell ref="B24:C26"/>
    <mergeCell ref="F12:F13"/>
    <mergeCell ref="I12:J12"/>
    <mergeCell ref="B34:C34"/>
    <mergeCell ref="D24:D26"/>
    <mergeCell ref="E24:E26"/>
    <mergeCell ref="F24:F26"/>
    <mergeCell ref="G24:G26"/>
    <mergeCell ref="B33:C33"/>
    <mergeCell ref="B2:C2"/>
    <mergeCell ref="D2:F2"/>
    <mergeCell ref="B3:C3"/>
    <mergeCell ref="D3:F3"/>
    <mergeCell ref="C12:C13"/>
    <mergeCell ref="B10:J10"/>
    <mergeCell ref="D12:D13"/>
    <mergeCell ref="E12:E13"/>
  </mergeCells>
  <dataValidations count="2">
    <dataValidation type="decimal" operator="greaterThanOrEqual" allowBlank="1" showInputMessage="1" showErrorMessage="1" error="Veuillez saisir un nombre." sqref="I17:J22 D30:F35 H30:I35 C17:F22 C8:H8 J8">
      <formula1>0</formula1>
    </dataValidation>
    <dataValidation operator="greaterThanOrEqual" allowBlank="1" showInputMessage="1" showErrorMessage="1" error="Veuillez saisir un nombre." sqref="I8"/>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codeName="Feuil5"/>
  <dimension ref="A1:AC47"/>
  <sheetViews>
    <sheetView showGridLines="0" zoomScalePageLayoutView="0" workbookViewId="0" topLeftCell="A1">
      <selection activeCell="C12" sqref="C12"/>
    </sheetView>
  </sheetViews>
  <sheetFormatPr defaultColWidth="11.421875" defaultRowHeight="15"/>
  <cols>
    <col min="1" max="1" width="2.7109375" style="441" customWidth="1"/>
    <col min="2" max="2" width="39.28125" style="441" customWidth="1"/>
    <col min="3" max="8" width="15.7109375" style="441" customWidth="1"/>
    <col min="9" max="9" width="15.7109375" style="481" customWidth="1"/>
    <col min="10" max="15" width="15.7109375" style="441" customWidth="1"/>
    <col min="16" max="17" width="14.8515625" style="441" customWidth="1"/>
    <col min="18" max="27" width="15.7109375" style="441" customWidth="1"/>
    <col min="28" max="16384" width="11.421875" style="441" customWidth="1"/>
  </cols>
  <sheetData>
    <row r="1" spans="1:29" s="445" customFormat="1" ht="12.75">
      <c r="A1" s="442"/>
      <c r="B1" s="443"/>
      <c r="C1" s="443"/>
      <c r="D1" s="443"/>
      <c r="E1" s="443"/>
      <c r="F1" s="443"/>
      <c r="G1" s="443"/>
      <c r="H1" s="443"/>
      <c r="I1" s="444"/>
      <c r="J1" s="444"/>
      <c r="K1" s="443"/>
      <c r="L1" s="443"/>
      <c r="M1" s="443"/>
      <c r="N1" s="443"/>
      <c r="O1" s="443"/>
      <c r="P1" s="443"/>
      <c r="Q1" s="443"/>
      <c r="R1" s="443"/>
      <c r="S1" s="443"/>
      <c r="T1" s="443"/>
      <c r="U1" s="443"/>
      <c r="V1" s="443"/>
      <c r="W1" s="443"/>
      <c r="X1" s="443"/>
      <c r="Y1" s="443"/>
      <c r="Z1" s="443"/>
      <c r="AA1" s="443"/>
      <c r="AB1" s="501"/>
      <c r="AC1" s="433"/>
    </row>
    <row r="2" spans="1:29" s="449" customFormat="1" ht="25.5" customHeight="1">
      <c r="A2" s="446"/>
      <c r="B2" s="626" t="s">
        <v>61</v>
      </c>
      <c r="C2" s="626"/>
      <c r="D2" s="681"/>
      <c r="E2" s="682"/>
      <c r="F2" s="682"/>
      <c r="G2" s="683"/>
      <c r="H2" s="447"/>
      <c r="I2" s="448"/>
      <c r="J2" s="448"/>
      <c r="K2" s="448"/>
      <c r="L2" s="448"/>
      <c r="M2" s="448"/>
      <c r="N2" s="448"/>
      <c r="O2" s="448"/>
      <c r="P2" s="490"/>
      <c r="Q2" s="490"/>
      <c r="R2" s="490"/>
      <c r="S2" s="490"/>
      <c r="T2" s="490"/>
      <c r="U2" s="490"/>
      <c r="V2" s="490"/>
      <c r="W2" s="490"/>
      <c r="X2" s="490"/>
      <c r="Y2" s="490"/>
      <c r="Z2" s="490"/>
      <c r="AA2" s="490"/>
      <c r="AB2" s="432"/>
      <c r="AC2" s="433"/>
    </row>
    <row r="3" spans="1:29" s="449" customFormat="1" ht="25.5" customHeight="1">
      <c r="A3" s="446"/>
      <c r="B3" s="679" t="s">
        <v>62</v>
      </c>
      <c r="C3" s="680"/>
      <c r="D3" s="684"/>
      <c r="E3" s="685"/>
      <c r="F3" s="685"/>
      <c r="G3" s="686"/>
      <c r="H3" s="450"/>
      <c r="I3" s="448"/>
      <c r="J3" s="448"/>
      <c r="K3" s="448"/>
      <c r="L3" s="448"/>
      <c r="M3" s="448"/>
      <c r="N3" s="448"/>
      <c r="O3" s="448"/>
      <c r="P3" s="490"/>
      <c r="Q3" s="490"/>
      <c r="R3" s="490"/>
      <c r="S3" s="490"/>
      <c r="T3" s="490"/>
      <c r="U3" s="490"/>
      <c r="V3" s="490"/>
      <c r="W3" s="490"/>
      <c r="X3" s="490"/>
      <c r="Y3" s="490"/>
      <c r="Z3" s="490"/>
      <c r="AA3" s="490"/>
      <c r="AB3" s="432"/>
      <c r="AC3" s="433"/>
    </row>
    <row r="4" spans="1:29" s="449" customFormat="1" ht="12.75">
      <c r="A4" s="446"/>
      <c r="B4" s="448"/>
      <c r="C4" s="448"/>
      <c r="D4" s="448"/>
      <c r="E4" s="448"/>
      <c r="F4" s="448"/>
      <c r="G4" s="448"/>
      <c r="H4" s="448"/>
      <c r="I4" s="448"/>
      <c r="J4" s="448"/>
      <c r="K4" s="448"/>
      <c r="L4" s="448"/>
      <c r="M4" s="448"/>
      <c r="N4" s="448"/>
      <c r="O4" s="448"/>
      <c r="P4" s="490"/>
      <c r="Q4" s="490"/>
      <c r="R4" s="490"/>
      <c r="S4" s="490"/>
      <c r="T4" s="490"/>
      <c r="U4" s="490"/>
      <c r="V4" s="490"/>
      <c r="W4" s="490"/>
      <c r="X4" s="490"/>
      <c r="Y4" s="490"/>
      <c r="Z4" s="490"/>
      <c r="AA4" s="490"/>
      <c r="AB4" s="432"/>
      <c r="AC4" s="433"/>
    </row>
    <row r="5" spans="1:29" s="449" customFormat="1" ht="12.75">
      <c r="A5" s="446"/>
      <c r="B5" s="448"/>
      <c r="C5" s="451" t="s">
        <v>42</v>
      </c>
      <c r="D5" s="448"/>
      <c r="E5" s="448"/>
      <c r="F5" s="448"/>
      <c r="G5" s="448"/>
      <c r="H5" s="448"/>
      <c r="I5" s="448"/>
      <c r="J5" s="448"/>
      <c r="K5" s="448"/>
      <c r="L5" s="448"/>
      <c r="M5" s="448"/>
      <c r="N5" s="448"/>
      <c r="O5" s="448"/>
      <c r="P5" s="490"/>
      <c r="Q5" s="490"/>
      <c r="R5" s="490"/>
      <c r="S5" s="490"/>
      <c r="T5" s="490"/>
      <c r="U5" s="490"/>
      <c r="V5" s="490"/>
      <c r="W5" s="490"/>
      <c r="X5" s="490"/>
      <c r="Y5" s="490"/>
      <c r="Z5" s="490"/>
      <c r="AA5" s="490"/>
      <c r="AB5" s="432"/>
      <c r="AC5" s="433"/>
    </row>
    <row r="6" spans="1:29" s="449" customFormat="1" ht="12.75">
      <c r="A6" s="446"/>
      <c r="B6" s="448"/>
      <c r="C6" s="451"/>
      <c r="D6" s="448"/>
      <c r="E6" s="448"/>
      <c r="F6" s="448"/>
      <c r="G6" s="448"/>
      <c r="H6" s="448"/>
      <c r="I6" s="448"/>
      <c r="J6" s="448"/>
      <c r="K6" s="448"/>
      <c r="L6" s="448"/>
      <c r="M6" s="448"/>
      <c r="N6" s="448"/>
      <c r="O6" s="448"/>
      <c r="P6" s="490"/>
      <c r="Q6" s="490"/>
      <c r="R6" s="490"/>
      <c r="S6" s="490"/>
      <c r="T6" s="490"/>
      <c r="U6" s="490"/>
      <c r="V6" s="490"/>
      <c r="W6" s="490"/>
      <c r="X6" s="490"/>
      <c r="Y6" s="490"/>
      <c r="Z6" s="490"/>
      <c r="AA6" s="490"/>
      <c r="AB6" s="432"/>
      <c r="AC6" s="433"/>
    </row>
    <row r="7" spans="1:29" s="449" customFormat="1" ht="26.25">
      <c r="A7" s="446"/>
      <c r="B7" s="448"/>
      <c r="C7" s="452" t="s">
        <v>19</v>
      </c>
      <c r="D7" s="452" t="s">
        <v>48</v>
      </c>
      <c r="E7" s="452" t="s">
        <v>21</v>
      </c>
      <c r="F7" s="358" t="s">
        <v>229</v>
      </c>
      <c r="G7" s="358" t="s">
        <v>222</v>
      </c>
      <c r="H7" s="358" t="s">
        <v>225</v>
      </c>
      <c r="I7" s="448"/>
      <c r="J7" s="448"/>
      <c r="K7" s="448"/>
      <c r="L7" s="448"/>
      <c r="M7" s="448"/>
      <c r="N7" s="448"/>
      <c r="O7" s="448"/>
      <c r="P7" s="490"/>
      <c r="Q7" s="490"/>
      <c r="R7" s="490"/>
      <c r="S7" s="490"/>
      <c r="T7" s="490"/>
      <c r="U7" s="490"/>
      <c r="V7" s="490"/>
      <c r="W7" s="490"/>
      <c r="X7" s="490"/>
      <c r="Y7" s="490"/>
      <c r="Z7" s="490"/>
      <c r="AA7" s="490"/>
      <c r="AB7" s="432"/>
      <c r="AC7" s="433"/>
    </row>
    <row r="8" spans="1:29" s="449" customFormat="1" ht="15" customHeight="1">
      <c r="A8" s="446"/>
      <c r="B8" s="448"/>
      <c r="C8" s="106"/>
      <c r="D8" s="106"/>
      <c r="E8" s="106"/>
      <c r="F8" s="106"/>
      <c r="G8" s="106"/>
      <c r="H8" s="106"/>
      <c r="I8" s="518" t="str">
        <f>IF(SUM(C8:E8)=0,"Capacité installée non saisie","")</f>
        <v>Capacité installée non saisie</v>
      </c>
      <c r="J8" s="448"/>
      <c r="K8" s="448"/>
      <c r="L8" s="448"/>
      <c r="M8" s="448"/>
      <c r="N8" s="448"/>
      <c r="O8" s="448"/>
      <c r="P8" s="490"/>
      <c r="Q8" s="490"/>
      <c r="R8" s="490"/>
      <c r="S8" s="490"/>
      <c r="T8" s="490"/>
      <c r="U8" s="490"/>
      <c r="V8" s="490"/>
      <c r="W8" s="490"/>
      <c r="X8" s="490"/>
      <c r="Y8" s="490"/>
      <c r="Z8" s="490"/>
      <c r="AA8" s="490"/>
      <c r="AB8" s="432"/>
      <c r="AC8" s="433"/>
    </row>
    <row r="9" spans="1:29" s="449" customFormat="1" ht="12.75">
      <c r="A9" s="446"/>
      <c r="B9" s="448"/>
      <c r="C9" s="448"/>
      <c r="D9" s="448"/>
      <c r="E9" s="448"/>
      <c r="F9" s="448"/>
      <c r="G9" s="448"/>
      <c r="H9" s="448"/>
      <c r="I9" s="448"/>
      <c r="J9" s="448"/>
      <c r="K9" s="448"/>
      <c r="L9" s="448"/>
      <c r="M9" s="448"/>
      <c r="N9" s="448"/>
      <c r="O9" s="448"/>
      <c r="P9" s="490"/>
      <c r="Q9" s="490"/>
      <c r="R9" s="490"/>
      <c r="S9" s="490"/>
      <c r="T9" s="490"/>
      <c r="U9" s="490"/>
      <c r="V9" s="490"/>
      <c r="W9" s="490"/>
      <c r="X9" s="490"/>
      <c r="Y9" s="490"/>
      <c r="Z9" s="490"/>
      <c r="AA9" s="490"/>
      <c r="AB9" s="432"/>
      <c r="AC9" s="433"/>
    </row>
    <row r="10" spans="1:29" s="454" customFormat="1" ht="38.25" customHeight="1">
      <c r="A10" s="453"/>
      <c r="B10" s="687" t="s">
        <v>41</v>
      </c>
      <c r="C10" s="687"/>
      <c r="D10" s="687"/>
      <c r="E10" s="687"/>
      <c r="F10" s="687"/>
      <c r="G10" s="687"/>
      <c r="H10" s="687"/>
      <c r="I10" s="687"/>
      <c r="J10" s="687"/>
      <c r="K10" s="687"/>
      <c r="L10" s="687"/>
      <c r="M10" s="687"/>
      <c r="N10" s="687"/>
      <c r="O10" s="687"/>
      <c r="P10" s="491"/>
      <c r="Q10" s="491"/>
      <c r="R10" s="491"/>
      <c r="S10" s="491"/>
      <c r="T10" s="491"/>
      <c r="U10" s="491"/>
      <c r="V10" s="491"/>
      <c r="W10" s="491"/>
      <c r="X10" s="491"/>
      <c r="Y10" s="491"/>
      <c r="Z10" s="491"/>
      <c r="AA10" s="491"/>
      <c r="AB10" s="432"/>
      <c r="AC10" s="433"/>
    </row>
    <row r="11" spans="1:28" s="433" customFormat="1" ht="12.75">
      <c r="A11" s="429"/>
      <c r="B11" s="430"/>
      <c r="C11" s="455"/>
      <c r="D11" s="431"/>
      <c r="E11" s="431"/>
      <c r="F11" s="431"/>
      <c r="G11" s="431"/>
      <c r="H11" s="431"/>
      <c r="I11" s="456"/>
      <c r="J11" s="431"/>
      <c r="K11" s="431"/>
      <c r="L11" s="431"/>
      <c r="M11" s="431"/>
      <c r="N11" s="431"/>
      <c r="O11" s="431"/>
      <c r="P11" s="492"/>
      <c r="Q11" s="492"/>
      <c r="R11" s="492"/>
      <c r="S11" s="492"/>
      <c r="T11" s="492"/>
      <c r="U11" s="492"/>
      <c r="V11" s="492"/>
      <c r="W11" s="492"/>
      <c r="X11" s="492"/>
      <c r="Y11" s="492"/>
      <c r="Z11" s="492"/>
      <c r="AA11" s="492"/>
      <c r="AB11" s="432"/>
    </row>
    <row r="12" spans="1:28" s="433" customFormat="1" ht="42.75" customHeight="1" thickBot="1">
      <c r="A12" s="429"/>
      <c r="B12" s="430" t="s">
        <v>38</v>
      </c>
      <c r="C12" s="528" t="str">
        <f>IF(C24=0,"Nb journées N-1 (prévisionnel) non saisi","")</f>
        <v>Nb journées N-1 (prévisionnel) non saisi</v>
      </c>
      <c r="D12" s="528" t="str">
        <f>IF(D24=0,"Nb personnes N-1 (prévisionnel) non saisi","")</f>
        <v>Nb personnes N-1 (prévisionnel) non saisi</v>
      </c>
      <c r="E12" s="431"/>
      <c r="F12" s="431"/>
      <c r="G12" s="431"/>
      <c r="H12" s="431"/>
      <c r="I12" s="431"/>
      <c r="J12" s="431"/>
      <c r="K12" s="431"/>
      <c r="L12" s="431"/>
      <c r="M12" s="455"/>
      <c r="N12" s="455"/>
      <c r="O12" s="431"/>
      <c r="P12" s="528" t="str">
        <f>IF(P24=0,"Nb journées N (prévisionnel) non saisi","")</f>
        <v>Nb journées N (prévisionnel) non saisi</v>
      </c>
      <c r="Q12" s="528" t="str">
        <f>IF(Q24=0,"Nb personnes N (prévisionnel) non saisi","")</f>
        <v>Nb personnes N (prévisionnel) non saisi</v>
      </c>
      <c r="R12" s="431"/>
      <c r="S12" s="431"/>
      <c r="T12" s="431"/>
      <c r="U12" s="431"/>
      <c r="V12" s="431"/>
      <c r="W12" s="431"/>
      <c r="X12" s="431"/>
      <c r="Y12" s="431"/>
      <c r="Z12" s="431"/>
      <c r="AA12" s="431"/>
      <c r="AB12" s="432"/>
    </row>
    <row r="13" spans="1:28" s="433" customFormat="1" ht="14.25" thickBot="1" thickTop="1">
      <c r="A13" s="429"/>
      <c r="B13" s="430"/>
      <c r="C13" s="667" t="str">
        <f>IF('Page de garde'!$D$4="","Activité prévisionnelle N-1 actualisée au 31 octobre N-1","Activité prévisionnelle "&amp;'Page de garde'!$D$4-1&amp;" actualisée au 31 octobre "&amp;'Page de garde'!$D$4-1)</f>
        <v>Activité prévisionnelle N-1 actualisée au 31 octobre N-1</v>
      </c>
      <c r="D13" s="668"/>
      <c r="E13" s="668"/>
      <c r="F13" s="668"/>
      <c r="G13" s="668"/>
      <c r="H13" s="668"/>
      <c r="I13" s="668"/>
      <c r="J13" s="668"/>
      <c r="K13" s="668"/>
      <c r="L13" s="668"/>
      <c r="M13" s="668"/>
      <c r="N13" s="669"/>
      <c r="O13" s="431"/>
      <c r="P13" s="667" t="str">
        <f>IF('Page de garde'!$D$4="","Activité prévisionnelle N","Activité prévisionnelle "&amp;'Page de garde'!$D$4)</f>
        <v>Activité prévisionnelle N</v>
      </c>
      <c r="Q13" s="668"/>
      <c r="R13" s="668"/>
      <c r="S13" s="668"/>
      <c r="T13" s="668"/>
      <c r="U13" s="668"/>
      <c r="V13" s="668"/>
      <c r="W13" s="668"/>
      <c r="X13" s="668"/>
      <c r="Y13" s="668"/>
      <c r="Z13" s="668"/>
      <c r="AA13" s="669"/>
      <c r="AB13" s="432"/>
    </row>
    <row r="14" spans="1:28" s="433" customFormat="1" ht="25.5" customHeight="1" thickTop="1">
      <c r="A14" s="429"/>
      <c r="B14" s="430"/>
      <c r="C14" s="670" t="str">
        <f>IF('Page de garde'!$D$4="","TOTAL N-1","TOTAL "&amp;'Page de garde'!$D$4-1)</f>
        <v>TOTAL N-1</v>
      </c>
      <c r="D14" s="671"/>
      <c r="E14" s="672" t="s">
        <v>32</v>
      </c>
      <c r="F14" s="673"/>
      <c r="G14" s="672" t="s">
        <v>33</v>
      </c>
      <c r="H14" s="673"/>
      <c r="I14" s="672" t="s">
        <v>226</v>
      </c>
      <c r="J14" s="673"/>
      <c r="K14" s="672" t="s">
        <v>227</v>
      </c>
      <c r="L14" s="673"/>
      <c r="M14" s="674" t="s">
        <v>228</v>
      </c>
      <c r="N14" s="675"/>
      <c r="O14" s="431"/>
      <c r="P14" s="670" t="str">
        <f>IF('Page de garde'!$D$4="","TOTAL N","TOTAL "&amp;'Page de garde'!$D$4)</f>
        <v>TOTAL N</v>
      </c>
      <c r="Q14" s="671"/>
      <c r="R14" s="672" t="s">
        <v>32</v>
      </c>
      <c r="S14" s="673"/>
      <c r="T14" s="672" t="s">
        <v>33</v>
      </c>
      <c r="U14" s="673"/>
      <c r="V14" s="672" t="s">
        <v>226</v>
      </c>
      <c r="W14" s="673"/>
      <c r="X14" s="672" t="s">
        <v>227</v>
      </c>
      <c r="Y14" s="673"/>
      <c r="Z14" s="674" t="s">
        <v>228</v>
      </c>
      <c r="AA14" s="675"/>
      <c r="AB14" s="432"/>
    </row>
    <row r="15" spans="1:28" s="433" customFormat="1" ht="27" thickBot="1">
      <c r="A15" s="434"/>
      <c r="B15" s="435"/>
      <c r="C15" s="497" t="s">
        <v>242</v>
      </c>
      <c r="D15" s="498" t="s">
        <v>243</v>
      </c>
      <c r="E15" s="498" t="s">
        <v>242</v>
      </c>
      <c r="F15" s="498" t="s">
        <v>243</v>
      </c>
      <c r="G15" s="498" t="s">
        <v>242</v>
      </c>
      <c r="H15" s="498" t="s">
        <v>243</v>
      </c>
      <c r="I15" s="498" t="s">
        <v>242</v>
      </c>
      <c r="J15" s="498" t="s">
        <v>243</v>
      </c>
      <c r="K15" s="498" t="s">
        <v>242</v>
      </c>
      <c r="L15" s="498" t="s">
        <v>243</v>
      </c>
      <c r="M15" s="498" t="s">
        <v>242</v>
      </c>
      <c r="N15" s="499" t="s">
        <v>243</v>
      </c>
      <c r="O15" s="431"/>
      <c r="P15" s="497" t="s">
        <v>242</v>
      </c>
      <c r="Q15" s="498" t="s">
        <v>243</v>
      </c>
      <c r="R15" s="498" t="s">
        <v>242</v>
      </c>
      <c r="S15" s="498" t="s">
        <v>243</v>
      </c>
      <c r="T15" s="498" t="s">
        <v>242</v>
      </c>
      <c r="U15" s="498" t="s">
        <v>243</v>
      </c>
      <c r="V15" s="498" t="s">
        <v>242</v>
      </c>
      <c r="W15" s="498" t="s">
        <v>243</v>
      </c>
      <c r="X15" s="498" t="s">
        <v>242</v>
      </c>
      <c r="Y15" s="498" t="s">
        <v>243</v>
      </c>
      <c r="Z15" s="498" t="s">
        <v>242</v>
      </c>
      <c r="AA15" s="499" t="s">
        <v>243</v>
      </c>
      <c r="AB15" s="432"/>
    </row>
    <row r="16" spans="1:28" ht="27" thickBot="1" thickTop="1">
      <c r="A16" s="436"/>
      <c r="B16" s="500" t="s">
        <v>244</v>
      </c>
      <c r="C16" s="676" t="s">
        <v>231</v>
      </c>
      <c r="D16" s="676"/>
      <c r="E16" s="677" t="s">
        <v>11</v>
      </c>
      <c r="F16" s="677"/>
      <c r="G16" s="677" t="s">
        <v>12</v>
      </c>
      <c r="H16" s="677"/>
      <c r="I16" s="677" t="s">
        <v>13</v>
      </c>
      <c r="J16" s="677"/>
      <c r="K16" s="677" t="s">
        <v>34</v>
      </c>
      <c r="L16" s="677"/>
      <c r="M16" s="677" t="s">
        <v>35</v>
      </c>
      <c r="N16" s="677"/>
      <c r="O16" s="439"/>
      <c r="P16" s="437" t="s">
        <v>232</v>
      </c>
      <c r="Q16" s="437"/>
      <c r="R16" s="438" t="s">
        <v>15</v>
      </c>
      <c r="S16" s="438"/>
      <c r="T16" s="438" t="s">
        <v>16</v>
      </c>
      <c r="U16" s="438"/>
      <c r="V16" s="438" t="s">
        <v>17</v>
      </c>
      <c r="W16" s="438"/>
      <c r="X16" s="438" t="s">
        <v>28</v>
      </c>
      <c r="Y16" s="438"/>
      <c r="Z16" s="438" t="s">
        <v>29</v>
      </c>
      <c r="AA16" s="438"/>
      <c r="AB16" s="440"/>
    </row>
    <row r="17" spans="1:28" ht="13.5" thickTop="1">
      <c r="A17" s="429"/>
      <c r="B17" s="457" t="s">
        <v>19</v>
      </c>
      <c r="C17" s="458">
        <f>SUM(E17,G17,I17,K17,M17)</f>
        <v>0</v>
      </c>
      <c r="D17" s="458">
        <f>SUM(F17,H17,J17,L17,N17)</f>
        <v>0</v>
      </c>
      <c r="E17" s="124"/>
      <c r="F17" s="124"/>
      <c r="G17" s="124"/>
      <c r="H17" s="126"/>
      <c r="I17" s="126"/>
      <c r="J17" s="126"/>
      <c r="K17" s="126"/>
      <c r="L17" s="126"/>
      <c r="M17" s="126"/>
      <c r="N17" s="125"/>
      <c r="O17" s="439"/>
      <c r="P17" s="458">
        <f>SUM(R17,T17,V17,X17,Z17)</f>
        <v>0</v>
      </c>
      <c r="Q17" s="458">
        <f>SUM(S17,U17,W17,Y17,AA17)</f>
        <v>0</v>
      </c>
      <c r="R17" s="124"/>
      <c r="S17" s="124"/>
      <c r="T17" s="124"/>
      <c r="U17" s="126"/>
      <c r="V17" s="126"/>
      <c r="W17" s="126"/>
      <c r="X17" s="126"/>
      <c r="Y17" s="126"/>
      <c r="Z17" s="126"/>
      <c r="AA17" s="125"/>
      <c r="AB17" s="440"/>
    </row>
    <row r="18" spans="1:28" ht="12.75">
      <c r="A18" s="429"/>
      <c r="B18" s="459" t="s">
        <v>20</v>
      </c>
      <c r="C18" s="460">
        <f aca="true" t="shared" si="0" ref="C18:D22">SUM(E18,G18,I18,K18,M18)</f>
        <v>0</v>
      </c>
      <c r="D18" s="460">
        <f t="shared" si="0"/>
        <v>0</v>
      </c>
      <c r="E18" s="118"/>
      <c r="F18" s="118"/>
      <c r="G18" s="118"/>
      <c r="H18" s="120"/>
      <c r="I18" s="120"/>
      <c r="J18" s="120"/>
      <c r="K18" s="120"/>
      <c r="L18" s="120"/>
      <c r="M18" s="120"/>
      <c r="N18" s="119"/>
      <c r="O18" s="439"/>
      <c r="P18" s="460">
        <f aca="true" t="shared" si="1" ref="P18:Q22">SUM(R18,T18,V18,X18,Z18)</f>
        <v>0</v>
      </c>
      <c r="Q18" s="460">
        <f t="shared" si="1"/>
        <v>0</v>
      </c>
      <c r="R18" s="118"/>
      <c r="S18" s="118"/>
      <c r="T18" s="118"/>
      <c r="U18" s="120"/>
      <c r="V18" s="120"/>
      <c r="W18" s="120"/>
      <c r="X18" s="120"/>
      <c r="Y18" s="120"/>
      <c r="Z18" s="120"/>
      <c r="AA18" s="119"/>
      <c r="AB18" s="440"/>
    </row>
    <row r="19" spans="1:28" ht="12.75">
      <c r="A19" s="429"/>
      <c r="B19" s="459" t="s">
        <v>21</v>
      </c>
      <c r="C19" s="460">
        <f t="shared" si="0"/>
        <v>0</v>
      </c>
      <c r="D19" s="460">
        <f t="shared" si="0"/>
        <v>0</v>
      </c>
      <c r="E19" s="118"/>
      <c r="F19" s="118"/>
      <c r="G19" s="118"/>
      <c r="H19" s="120"/>
      <c r="I19" s="120"/>
      <c r="J19" s="120"/>
      <c r="K19" s="120"/>
      <c r="L19" s="120"/>
      <c r="M19" s="120"/>
      <c r="N19" s="119"/>
      <c r="O19" s="439"/>
      <c r="P19" s="460">
        <f t="shared" si="1"/>
        <v>0</v>
      </c>
      <c r="Q19" s="460">
        <f t="shared" si="1"/>
        <v>0</v>
      </c>
      <c r="R19" s="118"/>
      <c r="S19" s="118"/>
      <c r="T19" s="118"/>
      <c r="U19" s="120"/>
      <c r="V19" s="120"/>
      <c r="W19" s="120"/>
      <c r="X19" s="120"/>
      <c r="Y19" s="120"/>
      <c r="Z19" s="120"/>
      <c r="AA19" s="119"/>
      <c r="AB19" s="440"/>
    </row>
    <row r="20" spans="1:28" ht="12.75">
      <c r="A20" s="429"/>
      <c r="B20" s="421" t="str">
        <f>+F7</f>
        <v>Autre 1 (à préciser)</v>
      </c>
      <c r="C20" s="460">
        <f t="shared" si="0"/>
        <v>0</v>
      </c>
      <c r="D20" s="460">
        <f t="shared" si="0"/>
        <v>0</v>
      </c>
      <c r="E20" s="118"/>
      <c r="F20" s="118"/>
      <c r="G20" s="118"/>
      <c r="H20" s="120"/>
      <c r="I20" s="120"/>
      <c r="J20" s="120"/>
      <c r="K20" s="120"/>
      <c r="L20" s="120"/>
      <c r="M20" s="120"/>
      <c r="N20" s="119"/>
      <c r="O20" s="439"/>
      <c r="P20" s="460">
        <f t="shared" si="1"/>
        <v>0</v>
      </c>
      <c r="Q20" s="460">
        <f t="shared" si="1"/>
        <v>0</v>
      </c>
      <c r="R20" s="118"/>
      <c r="S20" s="118"/>
      <c r="T20" s="118"/>
      <c r="U20" s="120"/>
      <c r="V20" s="120"/>
      <c r="W20" s="120"/>
      <c r="X20" s="120"/>
      <c r="Y20" s="120"/>
      <c r="Z20" s="120"/>
      <c r="AA20" s="119"/>
      <c r="AB20" s="440"/>
    </row>
    <row r="21" spans="1:28" ht="12.75">
      <c r="A21" s="429"/>
      <c r="B21" s="482" t="str">
        <f>+G7</f>
        <v>Autre 2 (à préciser)</v>
      </c>
      <c r="C21" s="460">
        <f t="shared" si="0"/>
        <v>0</v>
      </c>
      <c r="D21" s="460">
        <f t="shared" si="0"/>
        <v>0</v>
      </c>
      <c r="E21" s="462"/>
      <c r="F21" s="462"/>
      <c r="G21" s="462"/>
      <c r="H21" s="463"/>
      <c r="I21" s="463"/>
      <c r="J21" s="463"/>
      <c r="K21" s="463"/>
      <c r="L21" s="463"/>
      <c r="M21" s="463"/>
      <c r="N21" s="464"/>
      <c r="O21" s="439"/>
      <c r="P21" s="460">
        <f t="shared" si="1"/>
        <v>0</v>
      </c>
      <c r="Q21" s="460">
        <f t="shared" si="1"/>
        <v>0</v>
      </c>
      <c r="R21" s="462"/>
      <c r="S21" s="462"/>
      <c r="T21" s="462"/>
      <c r="U21" s="463"/>
      <c r="V21" s="463"/>
      <c r="W21" s="463"/>
      <c r="X21" s="463"/>
      <c r="Y21" s="463"/>
      <c r="Z21" s="463"/>
      <c r="AA21" s="464"/>
      <c r="AB21" s="440"/>
    </row>
    <row r="22" spans="1:28" ht="13.5" thickBot="1">
      <c r="A22" s="436"/>
      <c r="B22" s="422" t="str">
        <f>+H7</f>
        <v>Autre 3 (à préciser)</v>
      </c>
      <c r="C22" s="483">
        <f t="shared" si="0"/>
        <v>0</v>
      </c>
      <c r="D22" s="483">
        <f t="shared" si="0"/>
        <v>0</v>
      </c>
      <c r="E22" s="121"/>
      <c r="F22" s="121"/>
      <c r="G22" s="121"/>
      <c r="H22" s="123"/>
      <c r="I22" s="123"/>
      <c r="J22" s="123"/>
      <c r="K22" s="123"/>
      <c r="L22" s="123"/>
      <c r="M22" s="123"/>
      <c r="N22" s="122"/>
      <c r="O22" s="439"/>
      <c r="P22" s="483">
        <f t="shared" si="1"/>
        <v>0</v>
      </c>
      <c r="Q22" s="483">
        <f t="shared" si="1"/>
        <v>0</v>
      </c>
      <c r="R22" s="121"/>
      <c r="S22" s="121"/>
      <c r="T22" s="121"/>
      <c r="U22" s="123"/>
      <c r="V22" s="123"/>
      <c r="W22" s="123"/>
      <c r="X22" s="123"/>
      <c r="Y22" s="123"/>
      <c r="Z22" s="123"/>
      <c r="AA22" s="122"/>
      <c r="AB22" s="440"/>
    </row>
    <row r="23" spans="1:28" ht="14.25" thickBot="1" thickTop="1">
      <c r="A23" s="436"/>
      <c r="B23" s="465"/>
      <c r="C23" s="466"/>
      <c r="D23" s="466"/>
      <c r="E23" s="465"/>
      <c r="F23" s="465"/>
      <c r="G23" s="465"/>
      <c r="H23" s="465"/>
      <c r="I23" s="465"/>
      <c r="J23" s="465"/>
      <c r="K23" s="465"/>
      <c r="L23" s="465"/>
      <c r="M23" s="465"/>
      <c r="N23" s="465"/>
      <c r="O23" s="439"/>
      <c r="P23" s="466"/>
      <c r="Q23" s="466"/>
      <c r="R23" s="465"/>
      <c r="S23" s="465"/>
      <c r="T23" s="465"/>
      <c r="U23" s="465"/>
      <c r="V23" s="465"/>
      <c r="W23" s="465"/>
      <c r="X23" s="465"/>
      <c r="Y23" s="465"/>
      <c r="Z23" s="465"/>
      <c r="AA23" s="465"/>
      <c r="AB23" s="440"/>
    </row>
    <row r="24" spans="1:28" s="470" customFormat="1" ht="14.25" thickBot="1" thickTop="1">
      <c r="A24" s="436"/>
      <c r="B24" s="467" t="s">
        <v>245</v>
      </c>
      <c r="C24" s="485">
        <f aca="true" t="shared" si="2" ref="C24:N24">SUM(C17:C22)</f>
        <v>0</v>
      </c>
      <c r="D24" s="485">
        <f t="shared" si="2"/>
        <v>0</v>
      </c>
      <c r="E24" s="485">
        <f t="shared" si="2"/>
        <v>0</v>
      </c>
      <c r="F24" s="485">
        <f t="shared" si="2"/>
        <v>0</v>
      </c>
      <c r="G24" s="485">
        <f t="shared" si="2"/>
        <v>0</v>
      </c>
      <c r="H24" s="485">
        <f t="shared" si="2"/>
        <v>0</v>
      </c>
      <c r="I24" s="486">
        <f t="shared" si="2"/>
        <v>0</v>
      </c>
      <c r="J24" s="485">
        <f t="shared" si="2"/>
        <v>0</v>
      </c>
      <c r="K24" s="486">
        <f t="shared" si="2"/>
        <v>0</v>
      </c>
      <c r="L24" s="485">
        <f t="shared" si="2"/>
        <v>0</v>
      </c>
      <c r="M24" s="486">
        <f t="shared" si="2"/>
        <v>0</v>
      </c>
      <c r="N24" s="487">
        <f t="shared" si="2"/>
        <v>0</v>
      </c>
      <c r="O24" s="468"/>
      <c r="P24" s="493">
        <f aca="true" t="shared" si="3" ref="P24:AA24">SUM(P17:P22)</f>
        <v>0</v>
      </c>
      <c r="Q24" s="485">
        <f t="shared" si="3"/>
        <v>0</v>
      </c>
      <c r="R24" s="485">
        <f t="shared" si="3"/>
        <v>0</v>
      </c>
      <c r="S24" s="485">
        <f t="shared" si="3"/>
        <v>0</v>
      </c>
      <c r="T24" s="485">
        <f t="shared" si="3"/>
        <v>0</v>
      </c>
      <c r="U24" s="485">
        <f t="shared" si="3"/>
        <v>0</v>
      </c>
      <c r="V24" s="486">
        <f t="shared" si="3"/>
        <v>0</v>
      </c>
      <c r="W24" s="485">
        <f t="shared" si="3"/>
        <v>0</v>
      </c>
      <c r="X24" s="486">
        <f t="shared" si="3"/>
        <v>0</v>
      </c>
      <c r="Y24" s="485">
        <f t="shared" si="3"/>
        <v>0</v>
      </c>
      <c r="Z24" s="486">
        <f t="shared" si="3"/>
        <v>0</v>
      </c>
      <c r="AA24" s="487">
        <f t="shared" si="3"/>
        <v>0</v>
      </c>
      <c r="AB24" s="469"/>
    </row>
    <row r="25" spans="1:28" ht="13.5" thickTop="1">
      <c r="A25" s="436"/>
      <c r="B25" s="430"/>
      <c r="C25" s="466"/>
      <c r="D25" s="466"/>
      <c r="E25" s="465"/>
      <c r="F25" s="465"/>
      <c r="G25" s="465"/>
      <c r="H25" s="465"/>
      <c r="I25" s="465"/>
      <c r="J25" s="465"/>
      <c r="K25" s="465"/>
      <c r="L25" s="465"/>
      <c r="M25" s="465"/>
      <c r="N25" s="465"/>
      <c r="O25" s="439"/>
      <c r="P25" s="466"/>
      <c r="Q25" s="466"/>
      <c r="R25" s="471"/>
      <c r="S25" s="471"/>
      <c r="T25" s="471"/>
      <c r="U25" s="471"/>
      <c r="V25" s="471"/>
      <c r="W25" s="471"/>
      <c r="X25" s="471"/>
      <c r="Y25" s="471"/>
      <c r="Z25" s="471"/>
      <c r="AA25" s="465"/>
      <c r="AB25" s="440"/>
    </row>
    <row r="26" spans="1:28" ht="12.75">
      <c r="A26" s="436"/>
      <c r="B26" s="430"/>
      <c r="C26" s="466"/>
      <c r="D26" s="466"/>
      <c r="E26" s="465"/>
      <c r="F26" s="465"/>
      <c r="G26" s="465"/>
      <c r="H26" s="465"/>
      <c r="I26" s="465"/>
      <c r="J26" s="465"/>
      <c r="K26" s="465"/>
      <c r="L26" s="465"/>
      <c r="M26" s="465"/>
      <c r="N26" s="465"/>
      <c r="O26" s="439"/>
      <c r="P26" s="466"/>
      <c r="Q26" s="466"/>
      <c r="R26" s="465"/>
      <c r="S26" s="465"/>
      <c r="T26" s="465"/>
      <c r="U26" s="465"/>
      <c r="V26" s="465"/>
      <c r="W26" s="465"/>
      <c r="X26" s="465"/>
      <c r="Y26" s="465"/>
      <c r="Z26" s="465"/>
      <c r="AA26" s="465"/>
      <c r="AB26" s="440"/>
    </row>
    <row r="27" spans="1:28" ht="39">
      <c r="A27" s="436"/>
      <c r="B27" s="430" t="s">
        <v>39</v>
      </c>
      <c r="C27" s="528" t="str">
        <f>IF(C41=0,"Nb journées N-1 (prévisionnel) non saisi","")</f>
        <v>Nb journées N-1 (prévisionnel) non saisi</v>
      </c>
      <c r="D27" s="528" t="str">
        <f>IF(D41=0,"Nb personnes N-1 (prévisionnel) non saisi","")</f>
        <v>Nb personnes N-1 (prévisionnel) non saisi</v>
      </c>
      <c r="E27" s="465"/>
      <c r="F27" s="465"/>
      <c r="G27" s="465"/>
      <c r="H27" s="465"/>
      <c r="I27" s="465"/>
      <c r="J27" s="465"/>
      <c r="K27" s="465"/>
      <c r="L27" s="465"/>
      <c r="M27" s="465"/>
      <c r="N27" s="465"/>
      <c r="O27" s="439"/>
      <c r="P27" s="528" t="str">
        <f>IF(P41=0,"Nb journées N (prévisionnel) non saisi","")</f>
        <v>Nb journées N (prévisionnel) non saisi</v>
      </c>
      <c r="Q27" s="528" t="str">
        <f>IF(Q41=0,"Nb personnes N (prévisionnel) non saisi","")</f>
        <v>Nb personnes N (prévisionnel) non saisi</v>
      </c>
      <c r="R27" s="465"/>
      <c r="S27" s="465"/>
      <c r="T27" s="465"/>
      <c r="U27" s="465"/>
      <c r="V27" s="465"/>
      <c r="W27" s="465"/>
      <c r="X27" s="465"/>
      <c r="Y27" s="465"/>
      <c r="Z27" s="465"/>
      <c r="AA27" s="465"/>
      <c r="AB27" s="440"/>
    </row>
    <row r="28" spans="1:28" ht="13.5" thickBot="1">
      <c r="A28" s="472"/>
      <c r="B28" s="439"/>
      <c r="C28" s="455"/>
      <c r="D28" s="455"/>
      <c r="E28" s="431"/>
      <c r="F28" s="431"/>
      <c r="G28" s="431"/>
      <c r="H28" s="431"/>
      <c r="I28" s="431"/>
      <c r="J28" s="431"/>
      <c r="K28" s="431"/>
      <c r="L28" s="431"/>
      <c r="M28" s="455"/>
      <c r="N28" s="455"/>
      <c r="O28" s="431"/>
      <c r="P28" s="456"/>
      <c r="Q28" s="456"/>
      <c r="R28" s="431"/>
      <c r="S28" s="431"/>
      <c r="T28" s="431"/>
      <c r="U28" s="431"/>
      <c r="V28" s="431"/>
      <c r="W28" s="431"/>
      <c r="X28" s="431"/>
      <c r="Y28" s="431"/>
      <c r="Z28" s="431"/>
      <c r="AA28" s="431"/>
      <c r="AB28" s="440"/>
    </row>
    <row r="29" spans="1:28" ht="14.25" thickBot="1" thickTop="1">
      <c r="A29" s="472"/>
      <c r="B29" s="430"/>
      <c r="C29" s="667" t="str">
        <f>IF('Page de garde'!$D$4="","Activité réelle N-1","Activité réelle "&amp;'Page de garde'!$D$4-1)</f>
        <v>Activité réelle N-1</v>
      </c>
      <c r="D29" s="668"/>
      <c r="E29" s="668"/>
      <c r="F29" s="668"/>
      <c r="G29" s="668"/>
      <c r="H29" s="668"/>
      <c r="I29" s="668"/>
      <c r="J29" s="668"/>
      <c r="K29" s="668"/>
      <c r="L29" s="668"/>
      <c r="M29" s="668"/>
      <c r="N29" s="669"/>
      <c r="O29" s="431"/>
      <c r="P29" s="667" t="str">
        <f>IF('Page de garde'!$D$4="","Activité prévisionnelle N actualisée au 31 janvier N","Activité prévisionnelle "&amp;'Page de garde'!$D$4&amp;" actualisée au 31 janvier "&amp;'Page de garde'!$D$4)</f>
        <v>Activité prévisionnelle N actualisée au 31 janvier N</v>
      </c>
      <c r="Q29" s="668"/>
      <c r="R29" s="668"/>
      <c r="S29" s="668"/>
      <c r="T29" s="668"/>
      <c r="U29" s="668"/>
      <c r="V29" s="668"/>
      <c r="W29" s="668"/>
      <c r="X29" s="668"/>
      <c r="Y29" s="668"/>
      <c r="Z29" s="668"/>
      <c r="AA29" s="669"/>
      <c r="AB29" s="440"/>
    </row>
    <row r="30" spans="1:28" ht="25.5" customHeight="1" thickTop="1">
      <c r="A30" s="472"/>
      <c r="B30" s="435"/>
      <c r="C30" s="670" t="str">
        <f>IF('Page de garde'!$D$4="","TOTAL N-1","TOTAL "&amp;'Page de garde'!$D$4-1)</f>
        <v>TOTAL N-1</v>
      </c>
      <c r="D30" s="671"/>
      <c r="E30" s="672" t="s">
        <v>32</v>
      </c>
      <c r="F30" s="673"/>
      <c r="G30" s="672" t="s">
        <v>33</v>
      </c>
      <c r="H30" s="673"/>
      <c r="I30" s="672" t="s">
        <v>226</v>
      </c>
      <c r="J30" s="673"/>
      <c r="K30" s="672" t="s">
        <v>227</v>
      </c>
      <c r="L30" s="673"/>
      <c r="M30" s="674" t="s">
        <v>228</v>
      </c>
      <c r="N30" s="675"/>
      <c r="O30" s="431"/>
      <c r="P30" s="670" t="str">
        <f>IF('Page de garde'!$D$4="","TOTAL N","TOTAL "&amp;'Page de garde'!$D$4)</f>
        <v>TOTAL N</v>
      </c>
      <c r="Q30" s="671"/>
      <c r="R30" s="672" t="s">
        <v>32</v>
      </c>
      <c r="S30" s="673"/>
      <c r="T30" s="672" t="s">
        <v>33</v>
      </c>
      <c r="U30" s="673"/>
      <c r="V30" s="672" t="s">
        <v>226</v>
      </c>
      <c r="W30" s="673"/>
      <c r="X30" s="672" t="s">
        <v>227</v>
      </c>
      <c r="Y30" s="673"/>
      <c r="Z30" s="674" t="s">
        <v>228</v>
      </c>
      <c r="AA30" s="675"/>
      <c r="AB30" s="440"/>
    </row>
    <row r="31" spans="1:28" ht="25.5" customHeight="1" thickBot="1">
      <c r="A31" s="472"/>
      <c r="B31" s="435"/>
      <c r="C31" s="497" t="s">
        <v>242</v>
      </c>
      <c r="D31" s="498" t="s">
        <v>243</v>
      </c>
      <c r="E31" s="498" t="s">
        <v>242</v>
      </c>
      <c r="F31" s="498" t="s">
        <v>243</v>
      </c>
      <c r="G31" s="498" t="s">
        <v>242</v>
      </c>
      <c r="H31" s="498" t="s">
        <v>243</v>
      </c>
      <c r="I31" s="498" t="s">
        <v>242</v>
      </c>
      <c r="J31" s="498" t="s">
        <v>243</v>
      </c>
      <c r="K31" s="498" t="s">
        <v>242</v>
      </c>
      <c r="L31" s="498" t="s">
        <v>243</v>
      </c>
      <c r="M31" s="498" t="s">
        <v>242</v>
      </c>
      <c r="N31" s="499" t="s">
        <v>243</v>
      </c>
      <c r="O31" s="431"/>
      <c r="P31" s="497" t="s">
        <v>242</v>
      </c>
      <c r="Q31" s="498" t="s">
        <v>243</v>
      </c>
      <c r="R31" s="498" t="s">
        <v>242</v>
      </c>
      <c r="S31" s="498" t="s">
        <v>243</v>
      </c>
      <c r="T31" s="498" t="s">
        <v>242</v>
      </c>
      <c r="U31" s="498" t="s">
        <v>243</v>
      </c>
      <c r="V31" s="498" t="s">
        <v>242</v>
      </c>
      <c r="W31" s="498" t="s">
        <v>243</v>
      </c>
      <c r="X31" s="498" t="s">
        <v>242</v>
      </c>
      <c r="Y31" s="498" t="s">
        <v>243</v>
      </c>
      <c r="Z31" s="498" t="s">
        <v>242</v>
      </c>
      <c r="AA31" s="499" t="s">
        <v>243</v>
      </c>
      <c r="AB31" s="440"/>
    </row>
    <row r="32" spans="1:28" ht="25.5" customHeight="1" thickTop="1">
      <c r="A32" s="472"/>
      <c r="B32" s="435"/>
      <c r="C32" s="494"/>
      <c r="D32" s="494"/>
      <c r="E32" s="495"/>
      <c r="F32" s="495"/>
      <c r="G32" s="496"/>
      <c r="H32" s="496"/>
      <c r="I32" s="495"/>
      <c r="J32" s="495"/>
      <c r="K32" s="495"/>
      <c r="L32" s="495"/>
      <c r="M32" s="495"/>
      <c r="N32" s="495"/>
      <c r="O32" s="431"/>
      <c r="P32" s="494"/>
      <c r="Q32" s="494"/>
      <c r="R32" s="495"/>
      <c r="S32" s="495"/>
      <c r="T32" s="496"/>
      <c r="U32" s="496"/>
      <c r="V32" s="495"/>
      <c r="W32" s="495"/>
      <c r="X32" s="495"/>
      <c r="Y32" s="495"/>
      <c r="Z32" s="495"/>
      <c r="AA32" s="495"/>
      <c r="AB32" s="440"/>
    </row>
    <row r="33" spans="1:28" ht="27" thickBot="1">
      <c r="A33" s="472"/>
      <c r="B33" s="500" t="s">
        <v>244</v>
      </c>
      <c r="C33" s="660" t="s">
        <v>231</v>
      </c>
      <c r="D33" s="660"/>
      <c r="E33" s="438" t="s">
        <v>11</v>
      </c>
      <c r="F33" s="438"/>
      <c r="G33" s="438" t="s">
        <v>12</v>
      </c>
      <c r="H33" s="438"/>
      <c r="I33" s="438" t="s">
        <v>13</v>
      </c>
      <c r="J33" s="438"/>
      <c r="K33" s="438" t="s">
        <v>34</v>
      </c>
      <c r="L33" s="438"/>
      <c r="M33" s="438" t="s">
        <v>35</v>
      </c>
      <c r="N33" s="438"/>
      <c r="O33" s="439"/>
      <c r="P33" s="660" t="s">
        <v>232</v>
      </c>
      <c r="Q33" s="660"/>
      <c r="R33" s="438" t="s">
        <v>15</v>
      </c>
      <c r="S33" s="438"/>
      <c r="T33" s="438" t="s">
        <v>16</v>
      </c>
      <c r="U33" s="438"/>
      <c r="V33" s="438" t="s">
        <v>17</v>
      </c>
      <c r="W33" s="438"/>
      <c r="X33" s="438" t="s">
        <v>28</v>
      </c>
      <c r="Y33" s="438"/>
      <c r="Z33" s="438" t="s">
        <v>29</v>
      </c>
      <c r="AA33" s="438"/>
      <c r="AB33" s="440"/>
    </row>
    <row r="34" spans="1:28" ht="13.5" thickTop="1">
      <c r="A34" s="472"/>
      <c r="B34" s="457" t="s">
        <v>19</v>
      </c>
      <c r="C34" s="458">
        <f>SUM(E34,G34,I34,K34,M34)</f>
        <v>0</v>
      </c>
      <c r="D34" s="458">
        <f>SUM(F34,H34,J34,L34,N34)</f>
        <v>0</v>
      </c>
      <c r="E34" s="124"/>
      <c r="F34" s="124"/>
      <c r="G34" s="124"/>
      <c r="H34" s="126"/>
      <c r="I34" s="126"/>
      <c r="J34" s="126"/>
      <c r="K34" s="126"/>
      <c r="L34" s="126"/>
      <c r="M34" s="126"/>
      <c r="N34" s="125"/>
      <c r="O34" s="439"/>
      <c r="P34" s="458">
        <f>SUM(R34,T34,V34,X34,Z34)</f>
        <v>0</v>
      </c>
      <c r="Q34" s="458">
        <f>SUM(S34,U34,W34,Y34,AA34)</f>
        <v>0</v>
      </c>
      <c r="R34" s="124"/>
      <c r="S34" s="124"/>
      <c r="T34" s="124"/>
      <c r="U34" s="126"/>
      <c r="V34" s="126"/>
      <c r="W34" s="126"/>
      <c r="X34" s="126"/>
      <c r="Y34" s="126"/>
      <c r="Z34" s="126"/>
      <c r="AA34" s="125"/>
      <c r="AB34" s="440"/>
    </row>
    <row r="35" spans="1:28" ht="12.75">
      <c r="A35" s="472"/>
      <c r="B35" s="459" t="s">
        <v>20</v>
      </c>
      <c r="C35" s="460">
        <f aca="true" t="shared" si="4" ref="C35:D39">SUM(E35,G35,I35,K35,M35)</f>
        <v>0</v>
      </c>
      <c r="D35" s="460">
        <f t="shared" si="4"/>
        <v>0</v>
      </c>
      <c r="E35" s="118"/>
      <c r="F35" s="118"/>
      <c r="G35" s="118"/>
      <c r="H35" s="120"/>
      <c r="I35" s="120"/>
      <c r="J35" s="120"/>
      <c r="K35" s="120"/>
      <c r="L35" s="120"/>
      <c r="M35" s="120"/>
      <c r="N35" s="119"/>
      <c r="O35" s="439"/>
      <c r="P35" s="460">
        <f aca="true" t="shared" si="5" ref="P35:Q39">SUM(R35,T35,V35,X35,Z35)</f>
        <v>0</v>
      </c>
      <c r="Q35" s="460">
        <f t="shared" si="5"/>
        <v>0</v>
      </c>
      <c r="R35" s="118"/>
      <c r="S35" s="118"/>
      <c r="T35" s="118"/>
      <c r="U35" s="120"/>
      <c r="V35" s="120"/>
      <c r="W35" s="120"/>
      <c r="X35" s="120"/>
      <c r="Y35" s="120"/>
      <c r="Z35" s="120"/>
      <c r="AA35" s="119"/>
      <c r="AB35" s="440"/>
    </row>
    <row r="36" spans="1:28" ht="12.75">
      <c r="A36" s="472"/>
      <c r="B36" s="459" t="s">
        <v>21</v>
      </c>
      <c r="C36" s="460">
        <f t="shared" si="4"/>
        <v>0</v>
      </c>
      <c r="D36" s="460">
        <f t="shared" si="4"/>
        <v>0</v>
      </c>
      <c r="E36" s="118"/>
      <c r="F36" s="118"/>
      <c r="G36" s="118"/>
      <c r="H36" s="120"/>
      <c r="I36" s="120"/>
      <c r="J36" s="120"/>
      <c r="K36" s="120"/>
      <c r="L36" s="120"/>
      <c r="M36" s="120"/>
      <c r="N36" s="119"/>
      <c r="O36" s="439"/>
      <c r="P36" s="460">
        <f t="shared" si="5"/>
        <v>0</v>
      </c>
      <c r="Q36" s="460">
        <f t="shared" si="5"/>
        <v>0</v>
      </c>
      <c r="R36" s="118"/>
      <c r="S36" s="118"/>
      <c r="T36" s="118"/>
      <c r="U36" s="120"/>
      <c r="V36" s="120"/>
      <c r="W36" s="120"/>
      <c r="X36" s="120"/>
      <c r="Y36" s="120"/>
      <c r="Z36" s="120"/>
      <c r="AA36" s="119"/>
      <c r="AB36" s="440"/>
    </row>
    <row r="37" spans="1:28" ht="12.75">
      <c r="A37" s="472"/>
      <c r="B37" s="461" t="str">
        <f>+F7</f>
        <v>Autre 1 (à préciser)</v>
      </c>
      <c r="C37" s="460">
        <f t="shared" si="4"/>
        <v>0</v>
      </c>
      <c r="D37" s="460">
        <f t="shared" si="4"/>
        <v>0</v>
      </c>
      <c r="E37" s="118"/>
      <c r="F37" s="118"/>
      <c r="G37" s="118"/>
      <c r="H37" s="120"/>
      <c r="I37" s="120"/>
      <c r="J37" s="120"/>
      <c r="K37" s="120"/>
      <c r="L37" s="120"/>
      <c r="M37" s="120"/>
      <c r="N37" s="119"/>
      <c r="O37" s="439"/>
      <c r="P37" s="460">
        <f t="shared" si="5"/>
        <v>0</v>
      </c>
      <c r="Q37" s="460">
        <f>SUM(S37,U37,W37,Y37,AA37)</f>
        <v>0</v>
      </c>
      <c r="R37" s="118"/>
      <c r="S37" s="118"/>
      <c r="T37" s="118"/>
      <c r="U37" s="120"/>
      <c r="V37" s="120"/>
      <c r="W37" s="120"/>
      <c r="X37" s="120"/>
      <c r="Y37" s="120"/>
      <c r="Z37" s="120"/>
      <c r="AA37" s="119"/>
      <c r="AB37" s="440"/>
    </row>
    <row r="38" spans="1:28" ht="12.75">
      <c r="A38" s="472"/>
      <c r="B38" s="488" t="str">
        <f>+G7</f>
        <v>Autre 2 (à préciser)</v>
      </c>
      <c r="C38" s="460">
        <f t="shared" si="4"/>
        <v>0</v>
      </c>
      <c r="D38" s="460">
        <f t="shared" si="4"/>
        <v>0</v>
      </c>
      <c r="E38" s="462"/>
      <c r="F38" s="462"/>
      <c r="G38" s="462"/>
      <c r="H38" s="463"/>
      <c r="I38" s="463"/>
      <c r="J38" s="463"/>
      <c r="K38" s="463"/>
      <c r="L38" s="463"/>
      <c r="M38" s="463"/>
      <c r="N38" s="464"/>
      <c r="O38" s="439"/>
      <c r="P38" s="460">
        <f t="shared" si="5"/>
        <v>0</v>
      </c>
      <c r="Q38" s="460">
        <f t="shared" si="5"/>
        <v>0</v>
      </c>
      <c r="R38" s="462"/>
      <c r="S38" s="462"/>
      <c r="T38" s="462"/>
      <c r="U38" s="463"/>
      <c r="V38" s="463"/>
      <c r="W38" s="463"/>
      <c r="X38" s="463"/>
      <c r="Y38" s="463"/>
      <c r="Z38" s="463"/>
      <c r="AA38" s="464"/>
      <c r="AB38" s="440"/>
    </row>
    <row r="39" spans="1:28" ht="13.5" thickBot="1">
      <c r="A39" s="472"/>
      <c r="B39" s="484" t="str">
        <f>+H7</f>
        <v>Autre 3 (à préciser)</v>
      </c>
      <c r="C39" s="483">
        <f t="shared" si="4"/>
        <v>0</v>
      </c>
      <c r="D39" s="483">
        <f t="shared" si="4"/>
        <v>0</v>
      </c>
      <c r="E39" s="121"/>
      <c r="F39" s="121"/>
      <c r="G39" s="121"/>
      <c r="H39" s="123"/>
      <c r="I39" s="123"/>
      <c r="J39" s="123"/>
      <c r="K39" s="123"/>
      <c r="L39" s="123"/>
      <c r="M39" s="123"/>
      <c r="N39" s="122"/>
      <c r="O39" s="439"/>
      <c r="P39" s="483">
        <f t="shared" si="5"/>
        <v>0</v>
      </c>
      <c r="Q39" s="483">
        <f t="shared" si="5"/>
        <v>0</v>
      </c>
      <c r="R39" s="121"/>
      <c r="S39" s="121"/>
      <c r="T39" s="121"/>
      <c r="U39" s="123"/>
      <c r="V39" s="123"/>
      <c r="W39" s="123"/>
      <c r="X39" s="123"/>
      <c r="Y39" s="123"/>
      <c r="Z39" s="123"/>
      <c r="AA39" s="122"/>
      <c r="AB39" s="440"/>
    </row>
    <row r="40" spans="1:28" ht="14.25" thickBot="1" thickTop="1">
      <c r="A40" s="472"/>
      <c r="B40" s="465"/>
      <c r="C40" s="466"/>
      <c r="D40" s="466"/>
      <c r="E40" s="465"/>
      <c r="F40" s="465"/>
      <c r="G40" s="465"/>
      <c r="H40" s="465"/>
      <c r="I40" s="465"/>
      <c r="J40" s="465"/>
      <c r="K40" s="465"/>
      <c r="L40" s="465"/>
      <c r="M40" s="465"/>
      <c r="N40" s="465"/>
      <c r="O40" s="439"/>
      <c r="P40" s="466"/>
      <c r="Q40" s="466"/>
      <c r="R40" s="465"/>
      <c r="S40" s="465"/>
      <c r="T40" s="465"/>
      <c r="U40" s="465"/>
      <c r="V40" s="465"/>
      <c r="W40" s="465"/>
      <c r="X40" s="465"/>
      <c r="Y40" s="465"/>
      <c r="Z40" s="465"/>
      <c r="AA40" s="465"/>
      <c r="AB40" s="440"/>
    </row>
    <row r="41" spans="1:28" s="470" customFormat="1" ht="14.25" thickBot="1" thickTop="1">
      <c r="A41" s="473"/>
      <c r="B41" s="467" t="s">
        <v>245</v>
      </c>
      <c r="C41" s="485">
        <f aca="true" t="shared" si="6" ref="C41:N41">SUM(C34:C39)</f>
        <v>0</v>
      </c>
      <c r="D41" s="485">
        <f t="shared" si="6"/>
        <v>0</v>
      </c>
      <c r="E41" s="485">
        <f t="shared" si="6"/>
        <v>0</v>
      </c>
      <c r="F41" s="485">
        <f t="shared" si="6"/>
        <v>0</v>
      </c>
      <c r="G41" s="485">
        <f t="shared" si="6"/>
        <v>0</v>
      </c>
      <c r="H41" s="485">
        <f t="shared" si="6"/>
        <v>0</v>
      </c>
      <c r="I41" s="486">
        <f t="shared" si="6"/>
        <v>0</v>
      </c>
      <c r="J41" s="485">
        <f t="shared" si="6"/>
        <v>0</v>
      </c>
      <c r="K41" s="486">
        <f t="shared" si="6"/>
        <v>0</v>
      </c>
      <c r="L41" s="485">
        <f t="shared" si="6"/>
        <v>0</v>
      </c>
      <c r="M41" s="486">
        <f t="shared" si="6"/>
        <v>0</v>
      </c>
      <c r="N41" s="487">
        <f t="shared" si="6"/>
        <v>0</v>
      </c>
      <c r="O41" s="468"/>
      <c r="P41" s="493">
        <f aca="true" t="shared" si="7" ref="P41:AA41">SUM(P34:P39)</f>
        <v>0</v>
      </c>
      <c r="Q41" s="485">
        <f t="shared" si="7"/>
        <v>0</v>
      </c>
      <c r="R41" s="485">
        <f t="shared" si="7"/>
        <v>0</v>
      </c>
      <c r="S41" s="485">
        <f t="shared" si="7"/>
        <v>0</v>
      </c>
      <c r="T41" s="485">
        <f t="shared" si="7"/>
        <v>0</v>
      </c>
      <c r="U41" s="485">
        <f t="shared" si="7"/>
        <v>0</v>
      </c>
      <c r="V41" s="486">
        <f t="shared" si="7"/>
        <v>0</v>
      </c>
      <c r="W41" s="485">
        <f t="shared" si="7"/>
        <v>0</v>
      </c>
      <c r="X41" s="486">
        <f t="shared" si="7"/>
        <v>0</v>
      </c>
      <c r="Y41" s="485">
        <f t="shared" si="7"/>
        <v>0</v>
      </c>
      <c r="Z41" s="486">
        <f t="shared" si="7"/>
        <v>0</v>
      </c>
      <c r="AA41" s="487">
        <f t="shared" si="7"/>
        <v>0</v>
      </c>
      <c r="AB41" s="469"/>
    </row>
    <row r="42" spans="1:28" ht="14.25" thickBot="1" thickTop="1">
      <c r="A42" s="472"/>
      <c r="B42" s="439"/>
      <c r="C42" s="439"/>
      <c r="D42" s="439"/>
      <c r="E42" s="439"/>
      <c r="F42" s="439"/>
      <c r="G42" s="439"/>
      <c r="H42" s="439"/>
      <c r="I42" s="439"/>
      <c r="J42" s="439"/>
      <c r="K42" s="439"/>
      <c r="L42" s="439"/>
      <c r="M42" s="439"/>
      <c r="N42" s="439"/>
      <c r="O42" s="439"/>
      <c r="P42" s="474"/>
      <c r="Q42" s="474"/>
      <c r="R42" s="439"/>
      <c r="S42" s="439"/>
      <c r="T42" s="439"/>
      <c r="U42" s="439"/>
      <c r="V42" s="439"/>
      <c r="W42" s="439"/>
      <c r="X42" s="439"/>
      <c r="Y42" s="439"/>
      <c r="Z42" s="439"/>
      <c r="AA42" s="439"/>
      <c r="AB42" s="440"/>
    </row>
    <row r="43" spans="1:28" ht="12" customHeight="1">
      <c r="A43" s="472"/>
      <c r="B43" s="678" t="str">
        <f>IF('Page de garde'!$D$4="","Montant total des tarifs facturés aux conseils départementaux au titre de l'année N-1","Montant total des tarifs facturés aux conseils départementaux au titre de l'année "&amp;'Page de garde'!$D$4-1)</f>
        <v>Montant total des tarifs facturés aux conseils départementaux au titre de l'année N-1</v>
      </c>
      <c r="C43" s="678"/>
      <c r="D43" s="661"/>
      <c r="E43" s="662"/>
      <c r="F43" s="663"/>
      <c r="G43" s="439"/>
      <c r="H43" s="439"/>
      <c r="I43" s="439"/>
      <c r="J43" s="439"/>
      <c r="K43" s="439"/>
      <c r="L43" s="439"/>
      <c r="M43" s="439"/>
      <c r="N43" s="439"/>
      <c r="O43" s="439"/>
      <c r="P43" s="474"/>
      <c r="Q43" s="474"/>
      <c r="R43" s="439"/>
      <c r="S43" s="439"/>
      <c r="T43" s="439"/>
      <c r="U43" s="439"/>
      <c r="V43" s="439"/>
      <c r="W43" s="439"/>
      <c r="X43" s="439"/>
      <c r="Y43" s="439"/>
      <c r="Z43" s="439"/>
      <c r="AA43" s="439"/>
      <c r="AB43" s="440"/>
    </row>
    <row r="44" spans="1:28" ht="12.75" customHeight="1" thickBot="1">
      <c r="A44" s="472"/>
      <c r="B44" s="678"/>
      <c r="C44" s="678"/>
      <c r="D44" s="664"/>
      <c r="E44" s="665"/>
      <c r="F44" s="666"/>
      <c r="G44" s="439"/>
      <c r="H44" s="439"/>
      <c r="I44" s="439"/>
      <c r="J44" s="439"/>
      <c r="K44" s="439"/>
      <c r="L44" s="439"/>
      <c r="M44" s="439"/>
      <c r="N44" s="439"/>
      <c r="O44" s="439"/>
      <c r="P44" s="474"/>
      <c r="Q44" s="474"/>
      <c r="R44" s="439"/>
      <c r="S44" s="439"/>
      <c r="T44" s="439"/>
      <c r="U44" s="439"/>
      <c r="V44" s="439"/>
      <c r="W44" s="439"/>
      <c r="X44" s="439"/>
      <c r="Y44" s="439"/>
      <c r="Z44" s="439"/>
      <c r="AA44" s="439"/>
      <c r="AB44" s="440"/>
    </row>
    <row r="45" spans="1:28" ht="12.75">
      <c r="A45" s="472"/>
      <c r="B45" s="475"/>
      <c r="C45" s="475"/>
      <c r="D45" s="529" t="str">
        <f>IF(OR(D43=0,D43=""),"Montant tarifs facturés aux CD non saisi","")</f>
        <v>Montant tarifs facturés aux CD non saisi</v>
      </c>
      <c r="E45" s="476"/>
      <c r="F45" s="439"/>
      <c r="G45" s="439"/>
      <c r="H45" s="439"/>
      <c r="I45" s="474"/>
      <c r="J45" s="439"/>
      <c r="K45" s="439"/>
      <c r="L45" s="439"/>
      <c r="M45" s="439"/>
      <c r="N45" s="439"/>
      <c r="O45" s="439"/>
      <c r="P45" s="439"/>
      <c r="Q45" s="439"/>
      <c r="R45" s="439"/>
      <c r="S45" s="439"/>
      <c r="T45" s="439"/>
      <c r="U45" s="439"/>
      <c r="V45" s="439"/>
      <c r="W45" s="439"/>
      <c r="X45" s="439"/>
      <c r="Y45" s="439"/>
      <c r="Z45" s="439"/>
      <c r="AA45" s="439"/>
      <c r="AB45" s="440"/>
    </row>
    <row r="46" spans="1:28" ht="21" customHeight="1">
      <c r="A46" s="472"/>
      <c r="B46" s="530" t="s">
        <v>230</v>
      </c>
      <c r="C46" s="475"/>
      <c r="D46" s="476"/>
      <c r="E46" s="476"/>
      <c r="F46" s="439"/>
      <c r="G46" s="439"/>
      <c r="H46" s="439"/>
      <c r="I46" s="474"/>
      <c r="J46" s="439"/>
      <c r="K46" s="439"/>
      <c r="L46" s="439"/>
      <c r="M46" s="439"/>
      <c r="N46" s="439"/>
      <c r="O46" s="439"/>
      <c r="P46" s="439"/>
      <c r="Q46" s="439"/>
      <c r="R46" s="439"/>
      <c r="S46" s="439"/>
      <c r="T46" s="439"/>
      <c r="U46" s="439"/>
      <c r="V46" s="439"/>
      <c r="W46" s="439"/>
      <c r="X46" s="439"/>
      <c r="Y46" s="439"/>
      <c r="Z46" s="439"/>
      <c r="AA46" s="439"/>
      <c r="AB46" s="440"/>
    </row>
    <row r="47" spans="1:28" ht="13.5" thickBot="1">
      <c r="A47" s="477"/>
      <c r="B47" s="478"/>
      <c r="C47" s="478"/>
      <c r="D47" s="478"/>
      <c r="E47" s="478"/>
      <c r="F47" s="478"/>
      <c r="G47" s="478"/>
      <c r="H47" s="478"/>
      <c r="I47" s="479"/>
      <c r="J47" s="478"/>
      <c r="K47" s="478"/>
      <c r="L47" s="478"/>
      <c r="M47" s="478"/>
      <c r="N47" s="478"/>
      <c r="O47" s="478"/>
      <c r="P47" s="478"/>
      <c r="Q47" s="478"/>
      <c r="R47" s="478"/>
      <c r="S47" s="478"/>
      <c r="T47" s="478"/>
      <c r="U47" s="478"/>
      <c r="V47" s="478"/>
      <c r="W47" s="478"/>
      <c r="X47" s="478"/>
      <c r="Y47" s="478"/>
      <c r="Z47" s="478"/>
      <c r="AA47" s="478"/>
      <c r="AB47" s="480"/>
    </row>
  </sheetData>
  <sheetProtection password="EAD6" sheet="1"/>
  <mergeCells count="43">
    <mergeCell ref="G14:H14"/>
    <mergeCell ref="I14:J14"/>
    <mergeCell ref="M14:N14"/>
    <mergeCell ref="I30:J30"/>
    <mergeCell ref="K30:L30"/>
    <mergeCell ref="M30:N30"/>
    <mergeCell ref="B43:C44"/>
    <mergeCell ref="B2:C2"/>
    <mergeCell ref="B3:C3"/>
    <mergeCell ref="D2:G2"/>
    <mergeCell ref="D3:G3"/>
    <mergeCell ref="B10:O10"/>
    <mergeCell ref="K14:L14"/>
    <mergeCell ref="C13:N13"/>
    <mergeCell ref="E14:F14"/>
    <mergeCell ref="C14:D14"/>
    <mergeCell ref="P13:AA13"/>
    <mergeCell ref="P14:Q14"/>
    <mergeCell ref="R14:S14"/>
    <mergeCell ref="T14:U14"/>
    <mergeCell ref="V14:W14"/>
    <mergeCell ref="X14:Y14"/>
    <mergeCell ref="Z14:AA14"/>
    <mergeCell ref="Z30:AA30"/>
    <mergeCell ref="C16:D16"/>
    <mergeCell ref="E16:F16"/>
    <mergeCell ref="G16:H16"/>
    <mergeCell ref="I16:J16"/>
    <mergeCell ref="K16:L16"/>
    <mergeCell ref="M16:N16"/>
    <mergeCell ref="C30:D30"/>
    <mergeCell ref="E30:F30"/>
    <mergeCell ref="G30:H30"/>
    <mergeCell ref="C33:D33"/>
    <mergeCell ref="P33:Q33"/>
    <mergeCell ref="D43:F44"/>
    <mergeCell ref="C29:N29"/>
    <mergeCell ref="P29:AA29"/>
    <mergeCell ref="P30:Q30"/>
    <mergeCell ref="R30:S30"/>
    <mergeCell ref="T30:U30"/>
    <mergeCell ref="V30:W30"/>
    <mergeCell ref="X30:Y30"/>
  </mergeCells>
  <dataValidations count="1">
    <dataValidation type="decimal" operator="greaterThanOrEqual" allowBlank="1" showInputMessage="1" showErrorMessage="1" error="Veuillez saisir un nombre." sqref="D43 D46 E17:N22 R17:AA22 R34:AA39 E34:N39 E45:F46 H43:H44 C8:H8 J8">
      <formula1>0</formula1>
    </dataValidation>
  </dataValidations>
  <printOptions horizontalCentered="1" verticalCentered="1"/>
  <pageMargins left="0.1968503937007874" right="0.1968503937007874"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Marc Naïtali</cp:lastModifiedBy>
  <cp:lastPrinted>2019-11-26T06:38:11Z</cp:lastPrinted>
  <dcterms:created xsi:type="dcterms:W3CDTF">2013-05-28T07:00:13Z</dcterms:created>
  <dcterms:modified xsi:type="dcterms:W3CDTF">2024-02-26T20:13:04Z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